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ocekova\Desktop\"/>
    </mc:Choice>
  </mc:AlternateContent>
  <bookViews>
    <workbookView xWindow="0" yWindow="120" windowWidth="11520" windowHeight="7785"/>
  </bookViews>
  <sheets>
    <sheet name="zoznam" sheetId="17" r:id="rId1"/>
    <sheet name="muži a ženy" sheetId="14" r:id="rId2"/>
    <sheet name="vajíčka" sheetId="22" r:id="rId3"/>
    <sheet name="hovor" sheetId="21" r:id="rId4"/>
    <sheet name="Mená" sheetId="18" r:id="rId5"/>
    <sheet name="mincovka" sheetId="23" r:id="rId6"/>
    <sheet name="sneh" sheetId="16" r:id="rId7"/>
  </sheets>
  <externalReferences>
    <externalReference r:id="rId8"/>
    <externalReference r:id="rId9"/>
    <externalReference r:id="rId10"/>
  </externalReferences>
  <definedNames>
    <definedName name="czťáí" localSheetId="3">hovor!#REF!</definedName>
    <definedName name="czťáí" localSheetId="5">[3]hovor!#REF!</definedName>
    <definedName name="czťáí" localSheetId="2">[3]hovor!#REF!</definedName>
    <definedName name="czťáí">#REF!</definedName>
    <definedName name="čísla">#REF!</definedName>
    <definedName name="h">[1]Názvy!$D$8:$D$25,[1]Názvy!$F$12:$F$19,[1]Názvy!$F$12:$F$17,[1]Názvy!$F$12:$F$18,[1]Názvy!$F$13:$F$16,[1]Názvy!$F$12:$F$14,[1]Názvy!$E$16,[1]Názvy!$F$20:$F$25,[1]Názvy!$F$8:$F$11,[1]Názvy!$E$17,[1]Názvy!$E$18</definedName>
    <definedName name="x">#REF!</definedName>
    <definedName name="y">#REF!</definedName>
    <definedName name="z">#REF!</definedName>
  </definedNames>
  <calcPr calcId="152511"/>
</workbook>
</file>

<file path=xl/calcChain.xml><?xml version="1.0" encoding="utf-8"?>
<calcChain xmlns="http://schemas.openxmlformats.org/spreadsheetml/2006/main">
  <c r="K11" i="16" l="1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10" i="16"/>
  <c r="A5" i="23"/>
  <c r="G28" i="23"/>
  <c r="F28" i="23"/>
  <c r="G27" i="23"/>
  <c r="F27" i="23"/>
  <c r="G26" i="23"/>
  <c r="F26" i="23"/>
  <c r="G25" i="23"/>
  <c r="F25" i="23"/>
  <c r="G24" i="23"/>
  <c r="F24" i="23"/>
  <c r="G23" i="23"/>
  <c r="F23" i="23"/>
  <c r="G22" i="23"/>
  <c r="F22" i="23"/>
  <c r="G21" i="23"/>
  <c r="F21" i="23"/>
  <c r="G20" i="23"/>
  <c r="F20" i="23"/>
  <c r="G19" i="23"/>
  <c r="F19" i="23"/>
  <c r="G18" i="23"/>
  <c r="F18" i="23"/>
  <c r="G17" i="23"/>
  <c r="F17" i="23"/>
  <c r="G16" i="23"/>
  <c r="F16" i="23"/>
  <c r="G15" i="23"/>
  <c r="F15" i="23"/>
  <c r="G14" i="23"/>
  <c r="F14" i="23"/>
  <c r="B8" i="23"/>
  <c r="A7" i="23"/>
  <c r="F15" i="22"/>
  <c r="D15" i="22"/>
  <c r="B15" i="22"/>
  <c r="F14" i="22"/>
  <c r="D14" i="22"/>
  <c r="B14" i="22"/>
  <c r="F13" i="22"/>
  <c r="D13" i="22"/>
  <c r="B13" i="22"/>
  <c r="E12" i="22"/>
  <c r="F12" i="22"/>
  <c r="B12" i="22"/>
  <c r="F11" i="22"/>
  <c r="E11" i="22"/>
  <c r="B11" i="22"/>
  <c r="F10" i="22"/>
  <c r="E10" i="22"/>
  <c r="B10" i="22"/>
  <c r="E9" i="22"/>
  <c r="F9" i="22"/>
  <c r="B9" i="22"/>
  <c r="E14" i="21"/>
  <c r="F14" i="21"/>
  <c r="G14" i="21"/>
  <c r="E13" i="21"/>
  <c r="F13" i="21"/>
  <c r="G13" i="21"/>
  <c r="G12" i="21"/>
  <c r="F12" i="21"/>
  <c r="E12" i="21"/>
  <c r="F11" i="21"/>
  <c r="G11" i="21"/>
  <c r="E11" i="21"/>
  <c r="F5" i="21"/>
  <c r="F3" i="21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4" i="18"/>
  <c r="B15" i="14"/>
  <c r="B16" i="14"/>
  <c r="B17" i="14"/>
  <c r="E5" i="14"/>
  <c r="E6" i="14"/>
  <c r="E7" i="14"/>
  <c r="E8" i="14"/>
  <c r="E9" i="14"/>
  <c r="E10" i="14"/>
  <c r="E11" i="14"/>
  <c r="E4" i="14"/>
  <c r="D4" i="14"/>
  <c r="D5" i="14"/>
  <c r="D6" i="14"/>
  <c r="D7" i="14"/>
  <c r="D8" i="14"/>
  <c r="D9" i="14"/>
  <c r="D10" i="14"/>
  <c r="D11" i="14"/>
  <c r="K3" i="17"/>
  <c r="E18" i="23"/>
  <c r="D18" i="23"/>
  <c r="E17" i="23"/>
  <c r="D17" i="23"/>
  <c r="E21" i="23"/>
  <c r="D21" i="23"/>
  <c r="E25" i="23"/>
  <c r="D25" i="23"/>
  <c r="E22" i="23"/>
  <c r="D22" i="23"/>
  <c r="E19" i="23"/>
  <c r="D19" i="23"/>
  <c r="E23" i="23"/>
  <c r="D23" i="23"/>
  <c r="E27" i="23"/>
  <c r="D27" i="23"/>
  <c r="E14" i="23"/>
  <c r="D14" i="23"/>
  <c r="E26" i="23"/>
  <c r="D26" i="23"/>
  <c r="E15" i="23"/>
  <c r="D15" i="23"/>
  <c r="E16" i="23"/>
  <c r="D16" i="23"/>
  <c r="E20" i="23"/>
  <c r="D20" i="23"/>
  <c r="E24" i="23"/>
  <c r="D24" i="23"/>
  <c r="E28" i="23"/>
  <c r="D28" i="23"/>
  <c r="A4" i="23"/>
</calcChain>
</file>

<file path=xl/comments1.xml><?xml version="1.0" encoding="utf-8"?>
<comments xmlns="http://schemas.openxmlformats.org/spreadsheetml/2006/main">
  <authors>
    <author>bobocekova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38"/>
          </rPr>
          <t>ABS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>IF</t>
        </r>
      </text>
    </comment>
  </commentList>
</comments>
</file>

<file path=xl/sharedStrings.xml><?xml version="1.0" encoding="utf-8"?>
<sst xmlns="http://schemas.openxmlformats.org/spreadsheetml/2006/main" count="388" uniqueCount="246">
  <si>
    <t>SPOLU</t>
  </si>
  <si>
    <t>Meno</t>
  </si>
  <si>
    <t>935423/6870</t>
  </si>
  <si>
    <t>910812/9088</t>
  </si>
  <si>
    <t>930126/6870</t>
  </si>
  <si>
    <t>Priezvisko</t>
  </si>
  <si>
    <t>Pavol</t>
  </si>
  <si>
    <t>Andráši</t>
  </si>
  <si>
    <t>Jozef</t>
  </si>
  <si>
    <t>Balog</t>
  </si>
  <si>
    <t>Katarína</t>
  </si>
  <si>
    <t>Boberová</t>
  </si>
  <si>
    <t>Alena</t>
  </si>
  <si>
    <t>Budajová</t>
  </si>
  <si>
    <t>Marek</t>
  </si>
  <si>
    <t>Cimburík</t>
  </si>
  <si>
    <t>Peter</t>
  </si>
  <si>
    <t>Čepček</t>
  </si>
  <si>
    <t>Duraj</t>
  </si>
  <si>
    <t>Filipová</t>
  </si>
  <si>
    <t>Mária</t>
  </si>
  <si>
    <t>Gáborová</t>
  </si>
  <si>
    <t>Martin</t>
  </si>
  <si>
    <t>Gaži</t>
  </si>
  <si>
    <t>Holanová</t>
  </si>
  <si>
    <t>Slávka</t>
  </si>
  <si>
    <t>Jakubíková</t>
  </si>
  <si>
    <t>Beáta</t>
  </si>
  <si>
    <t>Kolníková</t>
  </si>
  <si>
    <t>Kožejová</t>
  </si>
  <si>
    <t>Lotor</t>
  </si>
  <si>
    <t>Mojsej</t>
  </si>
  <si>
    <t>Nagy</t>
  </si>
  <si>
    <t>Božena</t>
  </si>
  <si>
    <t>Peterová</t>
  </si>
  <si>
    <t>Filip</t>
  </si>
  <si>
    <t>Rumcajs</t>
  </si>
  <si>
    <t>Dominik</t>
  </si>
  <si>
    <t>Sloník</t>
  </si>
  <si>
    <t>Meno a priezvisko</t>
  </si>
  <si>
    <t>Priezvisko a meno</t>
  </si>
  <si>
    <t>ROZDEĽOVANIE STĹPCOV</t>
  </si>
  <si>
    <t>S</t>
  </si>
  <si>
    <t>Vek</t>
  </si>
  <si>
    <t>Výška</t>
  </si>
  <si>
    <t>Farba očí</t>
  </si>
  <si>
    <t>Nulové hodnoty v zelených bunkách nebudú viditeľné, hodnoty 1 budú modrou farbou, hodnoty väčšie ako 1 budú červenou farbou</t>
  </si>
  <si>
    <t>mená partnerov</t>
  </si>
  <si>
    <t>vek muža</t>
  </si>
  <si>
    <t>vek ženy</t>
  </si>
  <si>
    <t>Andrej a Andrea</t>
  </si>
  <si>
    <t>Miloš a Hana</t>
  </si>
  <si>
    <t>Juraj a Mária</t>
  </si>
  <si>
    <t>Daniel a Katarína</t>
  </si>
  <si>
    <t>Ondrej a Darina</t>
  </si>
  <si>
    <t>Marek a Zuzana</t>
  </si>
  <si>
    <t>Lukáš a Jana</t>
  </si>
  <si>
    <t>Miroslav a Michaela</t>
  </si>
  <si>
    <t>Údaje - text na stĺpce</t>
  </si>
  <si>
    <t>Vypočítajte rozdiel</t>
  </si>
  <si>
    <t>sadzba</t>
  </si>
  <si>
    <t>zamestnanec</t>
  </si>
  <si>
    <t>zač. hovoru</t>
  </si>
  <si>
    <t>koniec hovoru</t>
  </si>
  <si>
    <t>cena hovoru</t>
  </si>
  <si>
    <t>Anna Malá</t>
  </si>
  <si>
    <t>Ingrid Galbavá</t>
  </si>
  <si>
    <t>Miroslav Žák</t>
  </si>
  <si>
    <t>Juraj Zeťák</t>
  </si>
  <si>
    <t>Vytvorte mincovku a odpovedzte na otázky, s využitím funkcií.</t>
  </si>
  <si>
    <t>Spočítajte sumy, ktoré sú vyššie ako 20€.</t>
  </si>
  <si>
    <t>Určte sin 85°uhla.</t>
  </si>
  <si>
    <t>Doplňte do zelených buniek podľa nasledovných podmienok:</t>
  </si>
  <si>
    <t>Dobré</t>
  </si>
  <si>
    <t>prachový povrch,  teplota napoludnie nad bodom mrazu</t>
  </si>
  <si>
    <t>Slabé</t>
  </si>
  <si>
    <t>sneh celkom najviac 60 cm</t>
  </si>
  <si>
    <t>inak tam nič nebude</t>
  </si>
  <si>
    <t>Počasie na horách</t>
  </si>
  <si>
    <t>Podmienky na lyžovanie</t>
  </si>
  <si>
    <t>počasie</t>
  </si>
  <si>
    <t>vietor</t>
  </si>
  <si>
    <t>teplota (°C)</t>
  </si>
  <si>
    <t>sneh</t>
  </si>
  <si>
    <t>smer</t>
  </si>
  <si>
    <t>rýchlosť (m/s)</t>
  </si>
  <si>
    <t>ráno</t>
  </si>
  <si>
    <t>napoludnie</t>
  </si>
  <si>
    <t>nový (cm)</t>
  </si>
  <si>
    <t>celkom</t>
  </si>
  <si>
    <t>povrch</t>
  </si>
  <si>
    <t>(cm)</t>
  </si>
  <si>
    <t>Jasná</t>
  </si>
  <si>
    <t>prachový</t>
  </si>
  <si>
    <t>Tále</t>
  </si>
  <si>
    <t>Donovaly</t>
  </si>
  <si>
    <t>nosný</t>
  </si>
  <si>
    <t>Krížna</t>
  </si>
  <si>
    <t>Martinské Hole</t>
  </si>
  <si>
    <t>Čingov</t>
  </si>
  <si>
    <t>Vrátna</t>
  </si>
  <si>
    <t>kôra</t>
  </si>
  <si>
    <t>Chleb</t>
  </si>
  <si>
    <t>Štefánikova chata</t>
  </si>
  <si>
    <t>Čertovica</t>
  </si>
  <si>
    <t>Žiarska chata</t>
  </si>
  <si>
    <t>Zverovka</t>
  </si>
  <si>
    <t>Zbojnícka chata</t>
  </si>
  <si>
    <t>Žiarska dolina - ústie</t>
  </si>
  <si>
    <t>Starý Smokovec</t>
  </si>
  <si>
    <t>Vyriešte úlohy:</t>
  </si>
  <si>
    <t>1.) Ľubovoľne podfarbite celý riadok, ak je osoba vyššia ako 170 cm.</t>
  </si>
  <si>
    <t>Tel. č.</t>
  </si>
  <si>
    <t>Pohlavie</t>
  </si>
  <si>
    <t>Škola</t>
  </si>
  <si>
    <t>Mesto</t>
  </si>
  <si>
    <t>Adresa</t>
  </si>
  <si>
    <t>Dlh</t>
  </si>
  <si>
    <t>Milan</t>
  </si>
  <si>
    <t>Kačka</t>
  </si>
  <si>
    <t>M</t>
  </si>
  <si>
    <t>VŠ</t>
  </si>
  <si>
    <t>Bardejov</t>
  </si>
  <si>
    <t>Sivá 55</t>
  </si>
  <si>
    <t>Ľuboslav</t>
  </si>
  <si>
    <t>Boruv</t>
  </si>
  <si>
    <t>SŠ</t>
  </si>
  <si>
    <t>Pod papierňou 37</t>
  </si>
  <si>
    <t>Kalina</t>
  </si>
  <si>
    <t>ZŠ</t>
  </si>
  <si>
    <t>Smreková 7</t>
  </si>
  <si>
    <t>František</t>
  </si>
  <si>
    <t>Štafura</t>
  </si>
  <si>
    <t>Južná 222</t>
  </si>
  <si>
    <t>Júlia</t>
  </si>
  <si>
    <t>Holáková</t>
  </si>
  <si>
    <t>Ž</t>
  </si>
  <si>
    <t>Č</t>
  </si>
  <si>
    <t>Stará 88</t>
  </si>
  <si>
    <t>Malá</t>
  </si>
  <si>
    <t>Biela 111</t>
  </si>
  <si>
    <t>Jana</t>
  </si>
  <si>
    <t>Mihová</t>
  </si>
  <si>
    <t>Z</t>
  </si>
  <si>
    <t>Kružlov 120</t>
  </si>
  <si>
    <t>Janka</t>
  </si>
  <si>
    <t>Malinovská</t>
  </si>
  <si>
    <t>Krivá 2</t>
  </si>
  <si>
    <t>Gondolová</t>
  </si>
  <si>
    <t>Východná 555</t>
  </si>
  <si>
    <t>Olina</t>
  </si>
  <si>
    <t>Hrubá</t>
  </si>
  <si>
    <t>Stará 555</t>
  </si>
  <si>
    <t>Lidka</t>
  </si>
  <si>
    <t>Okrúhla</t>
  </si>
  <si>
    <t>Zelená 30</t>
  </si>
  <si>
    <t>Stano</t>
  </si>
  <si>
    <t>Štachitka</t>
  </si>
  <si>
    <t>Bratislava</t>
  </si>
  <si>
    <t>Petra Partizána 6</t>
  </si>
  <si>
    <t>Ján</t>
  </si>
  <si>
    <t>Kantor</t>
  </si>
  <si>
    <t>Nad papierňou 37</t>
  </si>
  <si>
    <t>Gurková</t>
  </si>
  <si>
    <t>Stará 888</t>
  </si>
  <si>
    <t>Jozefína</t>
  </si>
  <si>
    <t>Kantorová</t>
  </si>
  <si>
    <t>Nižný Tvarožec 2</t>
  </si>
  <si>
    <t>Nová 777</t>
  </si>
  <si>
    <t>Snopko</t>
  </si>
  <si>
    <t>Košice</t>
  </si>
  <si>
    <t>Modrá 40</t>
  </si>
  <si>
    <t>Gorko</t>
  </si>
  <si>
    <t>H</t>
  </si>
  <si>
    <t>Severná 444</t>
  </si>
  <si>
    <t>Natália</t>
  </si>
  <si>
    <t>Hrebíková 9</t>
  </si>
  <si>
    <t>Nová 146</t>
  </si>
  <si>
    <t>2.) Do zelenej bunky vypočítajte, koľko € dlhujú osoby, ktoré majú VŠ?</t>
  </si>
  <si>
    <t>Vypočítajte vekový rozdiel partnerov.</t>
  </si>
  <si>
    <t>Doplňte:</t>
  </si>
  <si>
    <r>
      <rPr>
        <b/>
        <sz val="11"/>
        <rFont val="Calibri"/>
        <family val="2"/>
        <charset val="238"/>
      </rPr>
      <t>Meno</t>
    </r>
    <r>
      <rPr>
        <sz val="11"/>
        <rFont val="Calibri"/>
        <family val="2"/>
        <charset val="238"/>
      </rPr>
      <t xml:space="preserve"> 
(zo stĺpca </t>
    </r>
    <r>
      <rPr>
        <i/>
        <sz val="11"/>
        <rFont val="Calibri"/>
        <family val="2"/>
        <charset val="238"/>
      </rPr>
      <t>Meno a priezvisko</t>
    </r>
    <r>
      <rPr>
        <sz val="11"/>
        <rFont val="Calibri"/>
        <family val="2"/>
        <charset val="238"/>
      </rPr>
      <t>)</t>
    </r>
  </si>
  <si>
    <r>
      <rPr>
        <b/>
        <sz val="11"/>
        <rFont val="Calibri"/>
        <family val="2"/>
        <charset val="238"/>
      </rPr>
      <t xml:space="preserve">Priezvisko 
</t>
    </r>
    <r>
      <rPr>
        <sz val="11"/>
        <rFont val="Calibri"/>
        <family val="2"/>
        <charset val="238"/>
      </rPr>
      <t xml:space="preserve">(zo stĺpca </t>
    </r>
    <r>
      <rPr>
        <i/>
        <sz val="11"/>
        <rFont val="Calibri"/>
        <family val="2"/>
        <charset val="238"/>
      </rPr>
      <t>Meno a priezvisko</t>
    </r>
    <r>
      <rPr>
        <sz val="11"/>
        <rFont val="Calibri"/>
        <family val="2"/>
        <charset val="238"/>
      </rPr>
      <t>)</t>
    </r>
  </si>
  <si>
    <r>
      <rPr>
        <b/>
        <sz val="11"/>
        <rFont val="Calibri"/>
        <family val="2"/>
        <charset val="238"/>
      </rPr>
      <t xml:space="preserve">Iniciály
 </t>
    </r>
    <r>
      <rPr>
        <sz val="11"/>
        <rFont val="Calibri"/>
        <family val="2"/>
        <charset val="238"/>
      </rPr>
      <t xml:space="preserve">(zo stĺpca </t>
    </r>
    <r>
      <rPr>
        <i/>
        <sz val="11"/>
        <rFont val="Calibri"/>
        <family val="2"/>
        <charset val="238"/>
      </rPr>
      <t>Meno a priezvisko</t>
    </r>
    <r>
      <rPr>
        <sz val="11"/>
        <rFont val="Calibri"/>
        <family val="2"/>
        <charset val="238"/>
      </rPr>
      <t>)</t>
    </r>
  </si>
  <si>
    <t>Zistite, ktoré rodné číslo patrí mužovi a ktoré žene:</t>
  </si>
  <si>
    <t>Ktorých čísel je v mincovke najviac?</t>
  </si>
  <si>
    <t>Vyriešte:</t>
  </si>
  <si>
    <t>gzhujikolkojhzghjmklôlkjhgvgbhjkol.,mkjnhzuáíoépl,lmjnhzuáiíoépô.,lkmjnhzuáiío</t>
  </si>
  <si>
    <r>
      <t xml:space="preserve">Koľko € rozdeľujeme v mincovke na hárku </t>
    </r>
    <r>
      <rPr>
        <b/>
        <i/>
        <sz val="11"/>
        <color indexed="8"/>
        <rFont val="Calibri"/>
        <family val="2"/>
        <charset val="238"/>
      </rPr>
      <t>mincovka?</t>
    </r>
  </si>
  <si>
    <t>prevolaný čas
 v sek.</t>
  </si>
  <si>
    <t>Oddeľte poradové čísla od mena a priezviska.</t>
  </si>
  <si>
    <t>Zapíšte do zelenej bunky, koľko znakov obsahuje bunka DA586?</t>
  </si>
  <si>
    <r>
      <t xml:space="preserve">Odpoveď vo formáte: </t>
    </r>
    <r>
      <rPr>
        <i/>
        <sz val="11"/>
        <color indexed="8"/>
        <rFont val="Calibri"/>
        <family val="2"/>
        <charset val="238"/>
      </rPr>
      <t xml:space="preserve">
Anna Mála prevolala 0,15 €</t>
    </r>
  </si>
  <si>
    <t>Určte pôvod vajíčok.</t>
  </si>
  <si>
    <t>Označenie vajec</t>
  </si>
  <si>
    <t>ks</t>
  </si>
  <si>
    <t>cena
 za ks bez DPH</t>
  </si>
  <si>
    <t>cena 
za ks s DPH</t>
  </si>
  <si>
    <t>Krajina pôvodu</t>
  </si>
  <si>
    <t>Pôvod vajec určuje tretie číslo:</t>
  </si>
  <si>
    <t>1 - SR</t>
  </si>
  <si>
    <t>0 - CZ</t>
  </si>
  <si>
    <t>2 - PL</t>
  </si>
  <si>
    <t>Cenu spolu zaokrúhlite na centy nahor.</t>
  </si>
  <si>
    <t>Priezvisko prvej osoby v zozname na hárku Mená je:</t>
  </si>
  <si>
    <t>Pavol Andráši</t>
  </si>
  <si>
    <t>Jozef Balog</t>
  </si>
  <si>
    <t>Katarína Boberová</t>
  </si>
  <si>
    <t>Alena Budajová</t>
  </si>
  <si>
    <t>Marek Cimburík</t>
  </si>
  <si>
    <t>Peter Čepček</t>
  </si>
  <si>
    <t>Pavol Duraj</t>
  </si>
  <si>
    <t>Alena Filipová</t>
  </si>
  <si>
    <t>Mária Gáborová</t>
  </si>
  <si>
    <t>1.)</t>
  </si>
  <si>
    <t>2.)</t>
  </si>
  <si>
    <t>3.)</t>
  </si>
  <si>
    <t>4.)</t>
  </si>
  <si>
    <t>5.)</t>
  </si>
  <si>
    <t>6.)</t>
  </si>
  <si>
    <t>7.)</t>
  </si>
  <si>
    <t>8.)</t>
  </si>
  <si>
    <t>9.)</t>
  </si>
  <si>
    <t>10.</t>
  </si>
  <si>
    <t>)Martin Gaži</t>
  </si>
  <si>
    <t>11.</t>
  </si>
  <si>
    <t>)Katarína Holanová</t>
  </si>
  <si>
    <t>12.</t>
  </si>
  <si>
    <t>)Slávka Jakubíková</t>
  </si>
  <si>
    <t>13.</t>
  </si>
  <si>
    <t>)Beáta Kolníková</t>
  </si>
  <si>
    <t>14.</t>
  </si>
  <si>
    <t>)Katarína Kožejová</t>
  </si>
  <si>
    <t>15.</t>
  </si>
  <si>
    <t>)Marek Lotor</t>
  </si>
  <si>
    <t>16.</t>
  </si>
  <si>
    <t>)Peter Mojsej</t>
  </si>
  <si>
    <t>17.</t>
  </si>
  <si>
    <t>)Peter Nagy</t>
  </si>
  <si>
    <t>18.</t>
  </si>
  <si>
    <t>)Božena Peterová</t>
  </si>
  <si>
    <t>19.</t>
  </si>
  <si>
    <t>)Filip Rumcajs</t>
  </si>
  <si>
    <t>20.</t>
  </si>
  <si>
    <t>)Dominik Sloník</t>
  </si>
  <si>
    <t>13,c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</si>
</sst>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203" formatCode="General\ &quot;€/min&quot;"/>
    <numFmt numFmtId="204" formatCode="h:mm:ss;@"/>
    <numFmt numFmtId="207" formatCode="_-* #,##0\ [$€-1]_-;\-* #,##0\ [$€-1]_-;_-* &quot;-&quot;??\ [$€-1]_-;_-@_-"/>
    <numFmt numFmtId="209" formatCode="0.0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4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9">
    <xf numFmtId="0" fontId="0" fillId="0" borderId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4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15" fillId="0" borderId="0" xfId="0" applyFont="1"/>
    <xf numFmtId="0" fontId="0" fillId="0" borderId="0" xfId="0" applyAlignment="1">
      <alignment horizontal="center" vertical="center" wrapText="1"/>
    </xf>
    <xf numFmtId="0" fontId="13" fillId="0" borderId="0" xfId="0" applyFont="1"/>
    <xf numFmtId="0" fontId="3" fillId="0" borderId="0" xfId="7"/>
    <xf numFmtId="0" fontId="0" fillId="0" borderId="1" xfId="0" applyFont="1" applyBorder="1"/>
    <xf numFmtId="0" fontId="0" fillId="0" borderId="0" xfId="0" applyFont="1"/>
    <xf numFmtId="0" fontId="16" fillId="2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/>
    <xf numFmtId="0" fontId="17" fillId="2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/>
    </xf>
    <xf numFmtId="0" fontId="18" fillId="0" borderId="0" xfId="0" applyFont="1" applyAlignment="1">
      <alignment wrapText="1"/>
    </xf>
    <xf numFmtId="0" fontId="0" fillId="0" borderId="1" xfId="0" applyFont="1" applyFill="1" applyBorder="1"/>
    <xf numFmtId="1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2" xfId="0" applyFont="1" applyBorder="1" applyAlignment="1">
      <alignment wrapText="1"/>
    </xf>
    <xf numFmtId="0" fontId="18" fillId="0" borderId="1" xfId="0" applyFont="1" applyBorder="1" applyAlignment="1">
      <alignment horizontal="center"/>
    </xf>
    <xf numFmtId="0" fontId="18" fillId="3" borderId="1" xfId="0" applyFont="1" applyFill="1" applyBorder="1"/>
    <xf numFmtId="0" fontId="18" fillId="0" borderId="0" xfId="0" applyFont="1" applyBorder="1" applyAlignment="1"/>
    <xf numFmtId="0" fontId="15" fillId="0" borderId="0" xfId="0" applyFont="1" applyAlignment="1">
      <alignment horizontal="right"/>
    </xf>
    <xf numFmtId="203" fontId="16" fillId="7" borderId="0" xfId="0" applyNumberFormat="1" applyFont="1" applyFill="1" applyAlignment="1">
      <alignment horizontal="center"/>
    </xf>
    <xf numFmtId="0" fontId="20" fillId="8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/>
    </xf>
    <xf numFmtId="204" fontId="18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0" fillId="9" borderId="0" xfId="0" applyFont="1" applyFill="1" applyAlignment="1">
      <alignment horizontal="center" vertical="center"/>
    </xf>
    <xf numFmtId="14" fontId="0" fillId="9" borderId="0" xfId="0" applyNumberFormat="1" applyFont="1" applyFill="1" applyBorder="1" applyAlignment="1">
      <alignment horizontal="center" vertical="center"/>
    </xf>
    <xf numFmtId="0" fontId="0" fillId="9" borderId="0" xfId="0" applyFont="1" applyFill="1" applyAlignment="1">
      <alignment horizontal="center" vertical="center" wrapText="1"/>
    </xf>
    <xf numFmtId="0" fontId="14" fillId="10" borderId="1" xfId="0" applyFont="1" applyFill="1" applyBorder="1" applyAlignment="1" applyProtection="1">
      <alignment horizontal="center" vertical="center"/>
    </xf>
    <xf numFmtId="0" fontId="0" fillId="0" borderId="1" xfId="0" applyFont="1" applyBorder="1" applyProtection="1"/>
    <xf numFmtId="0" fontId="0" fillId="0" borderId="1" xfId="0" applyFont="1" applyBorder="1" applyAlignment="1" applyProtection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 applyProtection="1">
      <alignment horizontal="center"/>
    </xf>
    <xf numFmtId="44" fontId="12" fillId="0" borderId="1" xfId="2" applyFont="1" applyBorder="1" applyProtection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44" fontId="12" fillId="0" borderId="1" xfId="2" applyFont="1" applyBorder="1"/>
    <xf numFmtId="1" fontId="0" fillId="0" borderId="1" xfId="0" applyNumberFormat="1" applyFont="1" applyBorder="1" applyAlignment="1">
      <alignment horizontal="center"/>
    </xf>
    <xf numFmtId="0" fontId="17" fillId="0" borderId="1" xfId="0" applyFont="1" applyFill="1" applyBorder="1" applyAlignment="1" applyProtection="1">
      <alignment horizontal="center"/>
    </xf>
    <xf numFmtId="0" fontId="17" fillId="0" borderId="1" xfId="0" applyFont="1" applyBorder="1" applyProtection="1"/>
    <xf numFmtId="0" fontId="17" fillId="0" borderId="1" xfId="0" applyFont="1" applyBorder="1" applyAlignment="1" applyProtection="1">
      <alignment horizontal="center"/>
    </xf>
    <xf numFmtId="1" fontId="17" fillId="0" borderId="1" xfId="0" applyNumberFormat="1" applyFont="1" applyBorder="1" applyAlignment="1" applyProtection="1">
      <alignment horizontal="center"/>
    </xf>
    <xf numFmtId="44" fontId="17" fillId="0" borderId="1" xfId="2" applyFont="1" applyBorder="1" applyProtection="1"/>
    <xf numFmtId="0" fontId="21" fillId="0" borderId="0" xfId="0" applyFont="1" applyAlignment="1">
      <alignment horizontal="left"/>
    </xf>
    <xf numFmtId="0" fontId="0" fillId="0" borderId="0" xfId="0" applyFont="1"/>
    <xf numFmtId="0" fontId="0" fillId="0" borderId="1" xfId="0" applyFont="1" applyBorder="1"/>
    <xf numFmtId="0" fontId="16" fillId="0" borderId="0" xfId="5" applyFont="1"/>
    <xf numFmtId="0" fontId="17" fillId="0" borderId="0" xfId="5" applyFont="1"/>
    <xf numFmtId="0" fontId="17" fillId="11" borderId="1" xfId="5" applyFont="1" applyFill="1" applyBorder="1"/>
    <xf numFmtId="0" fontId="17" fillId="12" borderId="1" xfId="5" applyFont="1" applyFill="1" applyBorder="1"/>
    <xf numFmtId="0" fontId="14" fillId="13" borderId="1" xfId="0" applyFont="1" applyFill="1" applyBorder="1" applyAlignment="1">
      <alignment horizontal="center"/>
    </xf>
    <xf numFmtId="207" fontId="16" fillId="0" borderId="1" xfId="0" applyNumberFormat="1" applyFont="1" applyBorder="1"/>
    <xf numFmtId="0" fontId="18" fillId="0" borderId="0" xfId="0" applyFont="1" applyBorder="1" applyAlignment="1">
      <alignment horizontal="left" vertical="top"/>
    </xf>
    <xf numFmtId="0" fontId="0" fillId="14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3" fillId="13" borderId="0" xfId="0" applyFont="1" applyFill="1" applyAlignment="1">
      <alignment wrapText="1"/>
    </xf>
    <xf numFmtId="0" fontId="16" fillId="0" borderId="0" xfId="7" applyFont="1"/>
    <xf numFmtId="0" fontId="17" fillId="0" borderId="0" xfId="7" applyFont="1"/>
    <xf numFmtId="0" fontId="22" fillId="4" borderId="0" xfId="7" applyFont="1" applyFill="1" applyAlignment="1">
      <alignment horizontal="center" wrapText="1"/>
    </xf>
    <xf numFmtId="0" fontId="17" fillId="5" borderId="0" xfId="7" applyFont="1" applyFill="1" applyAlignment="1">
      <alignment horizontal="left" wrapText="1"/>
    </xf>
    <xf numFmtId="0" fontId="17" fillId="5" borderId="0" xfId="7" applyFont="1" applyFill="1" applyAlignment="1">
      <alignment horizontal="center" wrapText="1"/>
    </xf>
    <xf numFmtId="0" fontId="17" fillId="6" borderId="1" xfId="7" applyFont="1" applyFill="1" applyBorder="1"/>
    <xf numFmtId="0" fontId="14" fillId="15" borderId="7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4" fontId="17" fillId="16" borderId="1" xfId="1" applyFont="1" applyFill="1" applyBorder="1"/>
    <xf numFmtId="0" fontId="0" fillId="0" borderId="1" xfId="0" applyFont="1" applyBorder="1" applyAlignment="1">
      <alignment horizontal="center" vertical="center"/>
    </xf>
    <xf numFmtId="44" fontId="12" fillId="0" borderId="1" xfId="3" applyFont="1" applyBorder="1"/>
    <xf numFmtId="0" fontId="23" fillId="0" borderId="0" xfId="0" applyFont="1"/>
    <xf numFmtId="209" fontId="0" fillId="0" borderId="1" xfId="0" applyNumberFormat="1" applyBorder="1"/>
    <xf numFmtId="0" fontId="0" fillId="0" borderId="1" xfId="0" applyNumberFormat="1" applyFont="1" applyBorder="1"/>
    <xf numFmtId="0" fontId="15" fillId="0" borderId="3" xfId="0" applyFont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24" fillId="12" borderId="4" xfId="5" applyFont="1" applyFill="1" applyBorder="1" applyAlignment="1">
      <alignment horizontal="center" vertical="center"/>
    </xf>
    <xf numFmtId="0" fontId="24" fillId="12" borderId="5" xfId="5" applyFont="1" applyFill="1" applyBorder="1" applyAlignment="1">
      <alignment horizontal="center" vertical="center"/>
    </xf>
    <xf numFmtId="0" fontId="24" fillId="12" borderId="6" xfId="5" applyFont="1" applyFill="1" applyBorder="1" applyAlignment="1">
      <alignment horizontal="center" vertical="center"/>
    </xf>
    <xf numFmtId="0" fontId="22" fillId="4" borderId="0" xfId="7" applyFont="1" applyFill="1" applyAlignment="1">
      <alignment horizontal="center" wrapText="1"/>
    </xf>
    <xf numFmtId="0" fontId="22" fillId="4" borderId="1" xfId="7" applyFont="1" applyFill="1" applyBorder="1" applyAlignment="1">
      <alignment horizontal="center" vertical="center" wrapText="1"/>
    </xf>
    <xf numFmtId="14" fontId="25" fillId="4" borderId="0" xfId="7" applyNumberFormat="1" applyFont="1" applyFill="1" applyAlignment="1">
      <alignment horizontal="center" wrapText="1"/>
    </xf>
    <xf numFmtId="0" fontId="25" fillId="4" borderId="0" xfId="7" applyFont="1" applyFill="1" applyAlignment="1">
      <alignment horizontal="center" wrapText="1"/>
    </xf>
  </cellXfs>
  <cellStyles count="9">
    <cellStyle name="Mena" xfId="1" builtinId="4"/>
    <cellStyle name="Mena 2" xfId="2"/>
    <cellStyle name="Mena 3" xfId="3"/>
    <cellStyle name="meny 2" xfId="4"/>
    <cellStyle name="Normálne" xfId="0" builtinId="0"/>
    <cellStyle name="normálne 2" xfId="5"/>
    <cellStyle name="normálne 3" xfId="6"/>
    <cellStyle name="Normálne 4" xfId="7"/>
    <cellStyle name="normální_main" xfId="8"/>
  </cellStyles>
  <dxfs count="1"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219075</xdr:colOff>
      <xdr:row>10</xdr:row>
      <xdr:rowOff>0</xdr:rowOff>
    </xdr:to>
    <xdr:pic>
      <xdr:nvPicPr>
        <xdr:cNvPr id="12829" name="Picture 1" descr="slabé snežen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9621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190500</xdr:colOff>
      <xdr:row>10</xdr:row>
      <xdr:rowOff>0</xdr:rowOff>
    </xdr:to>
    <xdr:pic>
      <xdr:nvPicPr>
        <xdr:cNvPr id="12830" name="Picture 2" descr="bezvetr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19621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219075</xdr:colOff>
      <xdr:row>11</xdr:row>
      <xdr:rowOff>0</xdr:rowOff>
    </xdr:to>
    <xdr:pic>
      <xdr:nvPicPr>
        <xdr:cNvPr id="12831" name="Picture 3" descr="zamračené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21526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190500</xdr:colOff>
      <xdr:row>11</xdr:row>
      <xdr:rowOff>0</xdr:rowOff>
    </xdr:to>
    <xdr:pic>
      <xdr:nvPicPr>
        <xdr:cNvPr id="12832" name="Picture 4" descr="bezvetr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21526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219075</xdr:colOff>
      <xdr:row>12</xdr:row>
      <xdr:rowOff>0</xdr:rowOff>
    </xdr:to>
    <xdr:pic>
      <xdr:nvPicPr>
        <xdr:cNvPr id="12833" name="Picture 5" descr="silné snežen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23431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12</xdr:row>
      <xdr:rowOff>0</xdr:rowOff>
    </xdr:to>
    <xdr:pic>
      <xdr:nvPicPr>
        <xdr:cNvPr id="12834" name="Picture 6" descr="Z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23431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219075</xdr:colOff>
      <xdr:row>13</xdr:row>
      <xdr:rowOff>0</xdr:rowOff>
    </xdr:to>
    <xdr:pic>
      <xdr:nvPicPr>
        <xdr:cNvPr id="12835" name="Picture 7" descr="hmla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25336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190500</xdr:colOff>
      <xdr:row>13</xdr:row>
      <xdr:rowOff>0</xdr:rowOff>
    </xdr:to>
    <xdr:pic>
      <xdr:nvPicPr>
        <xdr:cNvPr id="12836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25336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219075</xdr:colOff>
      <xdr:row>14</xdr:row>
      <xdr:rowOff>0</xdr:rowOff>
    </xdr:to>
    <xdr:pic>
      <xdr:nvPicPr>
        <xdr:cNvPr id="12837" name="Picture 9" descr="slabé snežen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27241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190500</xdr:colOff>
      <xdr:row>14</xdr:row>
      <xdr:rowOff>0</xdr:rowOff>
    </xdr:to>
    <xdr:pic>
      <xdr:nvPicPr>
        <xdr:cNvPr id="12838" name="Picture 10" descr="SV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27241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219075</xdr:colOff>
      <xdr:row>15</xdr:row>
      <xdr:rowOff>0</xdr:rowOff>
    </xdr:to>
    <xdr:pic>
      <xdr:nvPicPr>
        <xdr:cNvPr id="12839" name="Picture 11" descr="zamračené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29146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190500</xdr:colOff>
      <xdr:row>15</xdr:row>
      <xdr:rowOff>0</xdr:rowOff>
    </xdr:to>
    <xdr:pic>
      <xdr:nvPicPr>
        <xdr:cNvPr id="12840" name="Picture 12" descr="bezvetr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29146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219075</xdr:colOff>
      <xdr:row>16</xdr:row>
      <xdr:rowOff>0</xdr:rowOff>
    </xdr:to>
    <xdr:pic>
      <xdr:nvPicPr>
        <xdr:cNvPr id="12841" name="Picture 13" descr="zamračené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31051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16</xdr:row>
      <xdr:rowOff>0</xdr:rowOff>
    </xdr:to>
    <xdr:pic>
      <xdr:nvPicPr>
        <xdr:cNvPr id="12842" name="Picture 14" descr="bezvetr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1051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219075</xdr:colOff>
      <xdr:row>17</xdr:row>
      <xdr:rowOff>0</xdr:rowOff>
    </xdr:to>
    <xdr:pic>
      <xdr:nvPicPr>
        <xdr:cNvPr id="12843" name="Picture 15" descr="zamračené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32956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17</xdr:row>
      <xdr:rowOff>0</xdr:rowOff>
    </xdr:to>
    <xdr:pic>
      <xdr:nvPicPr>
        <xdr:cNvPr id="12844" name="Picture 16" descr="SV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2956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219075</xdr:colOff>
      <xdr:row>18</xdr:row>
      <xdr:rowOff>0</xdr:rowOff>
    </xdr:to>
    <xdr:pic>
      <xdr:nvPicPr>
        <xdr:cNvPr id="12845" name="Picture 17" descr="hmla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34861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18</xdr:row>
      <xdr:rowOff>0</xdr:rowOff>
    </xdr:to>
    <xdr:pic>
      <xdr:nvPicPr>
        <xdr:cNvPr id="12846" name="Picture 18" descr="SZ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4861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19</xdr:row>
      <xdr:rowOff>0</xdr:rowOff>
    </xdr:to>
    <xdr:pic>
      <xdr:nvPicPr>
        <xdr:cNvPr id="12847" name="Picture 19" descr="slabé snežen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36766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19</xdr:row>
      <xdr:rowOff>0</xdr:rowOff>
    </xdr:to>
    <xdr:pic>
      <xdr:nvPicPr>
        <xdr:cNvPr id="12848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6766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219075</xdr:colOff>
      <xdr:row>20</xdr:row>
      <xdr:rowOff>0</xdr:rowOff>
    </xdr:to>
    <xdr:pic>
      <xdr:nvPicPr>
        <xdr:cNvPr id="12849" name="Picture 21" descr="slabé snežen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38671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20</xdr:row>
      <xdr:rowOff>0</xdr:rowOff>
    </xdr:to>
    <xdr:pic>
      <xdr:nvPicPr>
        <xdr:cNvPr id="12850" name="Picture 22" descr="bezvetr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8671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219075</xdr:colOff>
      <xdr:row>21</xdr:row>
      <xdr:rowOff>0</xdr:rowOff>
    </xdr:to>
    <xdr:pic>
      <xdr:nvPicPr>
        <xdr:cNvPr id="12851" name="Picture 23" descr="zamračené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40576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21</xdr:row>
      <xdr:rowOff>0</xdr:rowOff>
    </xdr:to>
    <xdr:pic>
      <xdr:nvPicPr>
        <xdr:cNvPr id="12852" name="Picture 24" descr="bezvetr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40576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219075</xdr:colOff>
      <xdr:row>22</xdr:row>
      <xdr:rowOff>0</xdr:rowOff>
    </xdr:to>
    <xdr:pic>
      <xdr:nvPicPr>
        <xdr:cNvPr id="12853" name="Picture 25" descr="slabé snežen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42481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22</xdr:row>
      <xdr:rowOff>0</xdr:rowOff>
    </xdr:to>
    <xdr:pic>
      <xdr:nvPicPr>
        <xdr:cNvPr id="12854" name="Picture 26" descr="JZ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42481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219075</xdr:colOff>
      <xdr:row>23</xdr:row>
      <xdr:rowOff>0</xdr:rowOff>
    </xdr:to>
    <xdr:pic>
      <xdr:nvPicPr>
        <xdr:cNvPr id="12855" name="Picture 27" descr="zamračené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44386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23</xdr:row>
      <xdr:rowOff>0</xdr:rowOff>
    </xdr:to>
    <xdr:pic>
      <xdr:nvPicPr>
        <xdr:cNvPr id="12856" name="Picture 28" descr="bezvetr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44386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219075</xdr:colOff>
      <xdr:row>24</xdr:row>
      <xdr:rowOff>0</xdr:rowOff>
    </xdr:to>
    <xdr:pic>
      <xdr:nvPicPr>
        <xdr:cNvPr id="12857" name="Picture 29" descr="zamračené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46291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190500</xdr:colOff>
      <xdr:row>24</xdr:row>
      <xdr:rowOff>0</xdr:rowOff>
    </xdr:to>
    <xdr:pic>
      <xdr:nvPicPr>
        <xdr:cNvPr id="12858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46291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_&#218;lohy%20pre%20&#382;iakov\EXCEL\excel%20-%20&#382;ia&#269;ka\pozn&#225;mk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_&#218;lohy%20pre%20&#382;iakov\EXCEL\OA%20(bez%20_&#218;..,%20vlastn&#233;)\OA%20-%20zamest\pr&#237;pravy\3.%20ro&#269;\dosk&#250;&#353;anie%20-%20koniec%20rok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3.ro&#269;\mix%20funkci&#237;%203B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klady"/>
      <sheetName val="Formát bunky"/>
      <sheetName val="Formát čísla"/>
      <sheetName val="Rady a zoznamy"/>
      <sheetName val="Názvy"/>
      <sheetName val="Vzorce"/>
      <sheetName val="Adresy"/>
      <sheetName val="Funkcie"/>
      <sheetName val="Zaokrúhľovanie"/>
      <sheetName val="Podmienené formátovanie"/>
      <sheetName val="cvičenie podm. formátovanie"/>
      <sheetName val="Rozhodovacia funkcia"/>
      <sheetName val="Vložená funkcia"/>
      <sheetName val="Matematicke a textove funkcie"/>
      <sheetName val="Mincovka"/>
      <sheetName val="Logické funkcie"/>
    </sheetNames>
    <sheetDataSet>
      <sheetData sheetId="0"/>
      <sheetData sheetId="1"/>
      <sheetData sheetId="2"/>
      <sheetData sheetId="3"/>
      <sheetData sheetId="4">
        <row r="10">
          <cell r="D10">
            <v>4</v>
          </cell>
          <cell r="F10">
            <v>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eh"/>
      <sheetName val="výraz"/>
      <sheetName val="databáza"/>
      <sheetName val="známkovani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znam"/>
      <sheetName val="muži a ženy"/>
      <sheetName val="vajíčka"/>
      <sheetName val="hovor"/>
      <sheetName val="Mená"/>
      <sheetName val="mincovka"/>
      <sheetName val="sneh"/>
    </sheetNames>
    <sheetDataSet>
      <sheetData sheetId="0"/>
      <sheetData sheetId="1"/>
      <sheetData sheetId="2"/>
      <sheetData sheetId="3"/>
      <sheetData sheetId="4">
        <row r="4">
          <cell r="B4" t="str">
            <v>Andráši</v>
          </cell>
        </row>
      </sheetData>
      <sheetData sheetId="5">
        <row r="14">
          <cell r="C14">
            <v>34</v>
          </cell>
        </row>
        <row r="15">
          <cell r="C15">
            <v>4</v>
          </cell>
        </row>
        <row r="16">
          <cell r="C16">
            <v>7</v>
          </cell>
        </row>
        <row r="17">
          <cell r="C17">
            <v>10</v>
          </cell>
        </row>
        <row r="18">
          <cell r="C18">
            <v>13</v>
          </cell>
        </row>
        <row r="19">
          <cell r="C19">
            <v>16</v>
          </cell>
        </row>
        <row r="20">
          <cell r="C20">
            <v>19</v>
          </cell>
        </row>
        <row r="21">
          <cell r="C21">
            <v>22</v>
          </cell>
        </row>
        <row r="22">
          <cell r="C22">
            <v>25</v>
          </cell>
        </row>
        <row r="23">
          <cell r="C23">
            <v>28</v>
          </cell>
        </row>
        <row r="24">
          <cell r="C24">
            <v>31</v>
          </cell>
        </row>
        <row r="25">
          <cell r="C25">
            <v>34</v>
          </cell>
        </row>
        <row r="26">
          <cell r="C26">
            <v>37</v>
          </cell>
        </row>
        <row r="27">
          <cell r="C27">
            <v>40</v>
          </cell>
        </row>
        <row r="28">
          <cell r="C28">
            <v>43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Normal="100" workbookViewId="0">
      <selection activeCell="B3" sqref="B3"/>
    </sheetView>
  </sheetViews>
  <sheetFormatPr defaultRowHeight="15" x14ac:dyDescent="0.25"/>
  <cols>
    <col min="1" max="1" width="9.140625" style="7"/>
    <col min="2" max="2" width="12.42578125" style="7" customWidth="1"/>
    <col min="3" max="3" width="13.140625" style="7" customWidth="1"/>
    <col min="4" max="4" width="7" style="7" bestFit="1" customWidth="1"/>
    <col min="5" max="5" width="4.42578125" style="7" bestFit="1" customWidth="1"/>
    <col min="6" max="6" width="8.7109375" style="7" bestFit="1" customWidth="1"/>
    <col min="7" max="7" width="5.7109375" style="7" bestFit="1" customWidth="1"/>
    <col min="8" max="8" width="9.5703125" style="7" bestFit="1" customWidth="1"/>
    <col min="9" max="9" width="6.140625" style="7" bestFit="1" customWidth="1"/>
    <col min="10" max="10" width="8.85546875" style="7" bestFit="1" customWidth="1"/>
    <col min="11" max="11" width="16.7109375" style="7" bestFit="1" customWidth="1"/>
    <col min="12" max="12" width="9.42578125" style="7" bestFit="1" customWidth="1"/>
    <col min="13" max="16384" width="9.140625" style="7"/>
  </cols>
  <sheetData>
    <row r="1" spans="1:12" x14ac:dyDescent="0.25">
      <c r="A1" s="2" t="s">
        <v>110</v>
      </c>
    </row>
    <row r="2" spans="1:12" x14ac:dyDescent="0.25">
      <c r="B2" s="7" t="s">
        <v>111</v>
      </c>
    </row>
    <row r="3" spans="1:12" x14ac:dyDescent="0.25">
      <c r="B3" s="7" t="s">
        <v>178</v>
      </c>
      <c r="K3" s="71">
        <f>SUMIF(G7:G26,"=VŠ",L7:L26)</f>
        <v>1710</v>
      </c>
    </row>
    <row r="6" spans="1:12" ht="15.75" customHeight="1" x14ac:dyDescent="0.25">
      <c r="B6" s="32" t="s">
        <v>1</v>
      </c>
      <c r="C6" s="32" t="s">
        <v>5</v>
      </c>
      <c r="D6" s="32" t="s">
        <v>112</v>
      </c>
      <c r="E6" s="32" t="s">
        <v>43</v>
      </c>
      <c r="F6" s="32" t="s">
        <v>113</v>
      </c>
      <c r="G6" s="32" t="s">
        <v>114</v>
      </c>
      <c r="H6" s="32" t="s">
        <v>115</v>
      </c>
      <c r="I6" s="32" t="s">
        <v>44</v>
      </c>
      <c r="J6" s="32" t="s">
        <v>45</v>
      </c>
      <c r="K6" s="32" t="s">
        <v>116</v>
      </c>
      <c r="L6" s="32" t="s">
        <v>117</v>
      </c>
    </row>
    <row r="7" spans="1:12" x14ac:dyDescent="0.25">
      <c r="B7" s="6" t="s">
        <v>118</v>
      </c>
      <c r="C7" s="33" t="s">
        <v>119</v>
      </c>
      <c r="D7" s="34">
        <v>125060</v>
      </c>
      <c r="E7" s="35">
        <v>29</v>
      </c>
      <c r="F7" s="34" t="s">
        <v>120</v>
      </c>
      <c r="G7" s="34" t="s">
        <v>121</v>
      </c>
      <c r="H7" s="6" t="s">
        <v>122</v>
      </c>
      <c r="I7" s="36">
        <v>150</v>
      </c>
      <c r="J7" s="35" t="s">
        <v>120</v>
      </c>
      <c r="K7" s="33" t="s">
        <v>123</v>
      </c>
      <c r="L7" s="37">
        <v>854</v>
      </c>
    </row>
    <row r="8" spans="1:12" x14ac:dyDescent="0.25">
      <c r="B8" s="38" t="s">
        <v>124</v>
      </c>
      <c r="C8" s="38" t="s">
        <v>125</v>
      </c>
      <c r="D8" s="39">
        <v>92441</v>
      </c>
      <c r="E8" s="40">
        <v>20</v>
      </c>
      <c r="F8" s="40" t="s">
        <v>120</v>
      </c>
      <c r="G8" s="39" t="s">
        <v>126</v>
      </c>
      <c r="H8" s="38" t="s">
        <v>122</v>
      </c>
      <c r="I8" s="41">
        <v>190</v>
      </c>
      <c r="J8" s="39" t="s">
        <v>42</v>
      </c>
      <c r="K8" s="38" t="s">
        <v>127</v>
      </c>
      <c r="L8" s="42">
        <v>18</v>
      </c>
    </row>
    <row r="9" spans="1:12" x14ac:dyDescent="0.25">
      <c r="B9" s="6" t="s">
        <v>118</v>
      </c>
      <c r="C9" s="6" t="s">
        <v>128</v>
      </c>
      <c r="D9" s="35">
        <v>52445</v>
      </c>
      <c r="E9" s="35">
        <v>17</v>
      </c>
      <c r="F9" s="34" t="s">
        <v>120</v>
      </c>
      <c r="G9" s="34" t="s">
        <v>129</v>
      </c>
      <c r="H9" s="6" t="s">
        <v>122</v>
      </c>
      <c r="I9" s="35">
        <v>165</v>
      </c>
      <c r="J9" s="35" t="s">
        <v>120</v>
      </c>
      <c r="K9" s="6" t="s">
        <v>130</v>
      </c>
      <c r="L9" s="42">
        <v>12</v>
      </c>
    </row>
    <row r="10" spans="1:12" x14ac:dyDescent="0.25">
      <c r="B10" s="6" t="s">
        <v>131</v>
      </c>
      <c r="C10" s="6" t="s">
        <v>132</v>
      </c>
      <c r="D10" s="35">
        <v>73558</v>
      </c>
      <c r="E10" s="40">
        <v>20</v>
      </c>
      <c r="F10" s="35" t="s">
        <v>120</v>
      </c>
      <c r="G10" s="34" t="s">
        <v>126</v>
      </c>
      <c r="H10" s="6" t="s">
        <v>122</v>
      </c>
      <c r="I10" s="43">
        <v>166</v>
      </c>
      <c r="J10" s="35" t="s">
        <v>42</v>
      </c>
      <c r="K10" s="6" t="s">
        <v>133</v>
      </c>
      <c r="L10" s="37">
        <v>13</v>
      </c>
    </row>
    <row r="11" spans="1:12" x14ac:dyDescent="0.25">
      <c r="B11" s="33" t="s">
        <v>134</v>
      </c>
      <c r="C11" s="33" t="s">
        <v>135</v>
      </c>
      <c r="D11" s="34">
        <v>65962</v>
      </c>
      <c r="E11" s="35">
        <v>15</v>
      </c>
      <c r="F11" s="34" t="s">
        <v>136</v>
      </c>
      <c r="G11" s="34" t="s">
        <v>126</v>
      </c>
      <c r="H11" s="33" t="s">
        <v>122</v>
      </c>
      <c r="I11" s="36">
        <v>161</v>
      </c>
      <c r="J11" s="35" t="s">
        <v>137</v>
      </c>
      <c r="K11" s="33" t="s">
        <v>138</v>
      </c>
      <c r="L11" s="42">
        <v>924</v>
      </c>
    </row>
    <row r="12" spans="1:12" x14ac:dyDescent="0.25">
      <c r="B12" s="33" t="s">
        <v>134</v>
      </c>
      <c r="C12" s="33" t="s">
        <v>139</v>
      </c>
      <c r="D12" s="34">
        <v>35674</v>
      </c>
      <c r="E12" s="35">
        <v>17</v>
      </c>
      <c r="F12" s="34" t="s">
        <v>136</v>
      </c>
      <c r="G12" s="34" t="s">
        <v>126</v>
      </c>
      <c r="H12" s="6" t="s">
        <v>122</v>
      </c>
      <c r="I12" s="36">
        <v>154</v>
      </c>
      <c r="J12" s="35" t="s">
        <v>137</v>
      </c>
      <c r="K12" s="33" t="s">
        <v>140</v>
      </c>
      <c r="L12" s="42">
        <v>864</v>
      </c>
    </row>
    <row r="13" spans="1:12" x14ac:dyDescent="0.25">
      <c r="B13" s="33" t="s">
        <v>141</v>
      </c>
      <c r="C13" s="33" t="s">
        <v>142</v>
      </c>
      <c r="D13" s="34">
        <v>92160</v>
      </c>
      <c r="E13" s="44">
        <v>15</v>
      </c>
      <c r="F13" s="34" t="s">
        <v>136</v>
      </c>
      <c r="G13" s="34" t="s">
        <v>129</v>
      </c>
      <c r="H13" s="33" t="s">
        <v>122</v>
      </c>
      <c r="I13" s="36">
        <v>163</v>
      </c>
      <c r="J13" s="34" t="s">
        <v>143</v>
      </c>
      <c r="K13" s="33" t="s">
        <v>144</v>
      </c>
      <c r="L13" s="37">
        <v>96</v>
      </c>
    </row>
    <row r="14" spans="1:12" x14ac:dyDescent="0.25">
      <c r="B14" s="33" t="s">
        <v>145</v>
      </c>
      <c r="C14" s="33" t="s">
        <v>146</v>
      </c>
      <c r="D14" s="34">
        <v>23658</v>
      </c>
      <c r="E14" s="35">
        <v>11</v>
      </c>
      <c r="F14" s="34" t="s">
        <v>136</v>
      </c>
      <c r="G14" s="34" t="s">
        <v>129</v>
      </c>
      <c r="H14" s="33" t="s">
        <v>122</v>
      </c>
      <c r="I14" s="43">
        <v>157</v>
      </c>
      <c r="J14" s="35" t="s">
        <v>120</v>
      </c>
      <c r="K14" s="33" t="s">
        <v>147</v>
      </c>
      <c r="L14" s="42">
        <v>868</v>
      </c>
    </row>
    <row r="15" spans="1:12" x14ac:dyDescent="0.25">
      <c r="B15" s="33" t="s">
        <v>134</v>
      </c>
      <c r="C15" s="33" t="s">
        <v>148</v>
      </c>
      <c r="D15" s="34">
        <v>77102</v>
      </c>
      <c r="E15" s="34">
        <v>13</v>
      </c>
      <c r="F15" s="34" t="s">
        <v>136</v>
      </c>
      <c r="G15" s="34" t="s">
        <v>126</v>
      </c>
      <c r="H15" s="33" t="s">
        <v>122</v>
      </c>
      <c r="I15" s="36">
        <v>164</v>
      </c>
      <c r="J15" s="34" t="s">
        <v>143</v>
      </c>
      <c r="K15" s="33" t="s">
        <v>149</v>
      </c>
      <c r="L15" s="42">
        <v>972</v>
      </c>
    </row>
    <row r="16" spans="1:12" x14ac:dyDescent="0.25">
      <c r="B16" s="45" t="s">
        <v>150</v>
      </c>
      <c r="C16" s="45" t="s">
        <v>151</v>
      </c>
      <c r="D16" s="46">
        <v>326587</v>
      </c>
      <c r="E16" s="39">
        <v>13</v>
      </c>
      <c r="F16" s="46" t="s">
        <v>136</v>
      </c>
      <c r="G16" s="46" t="s">
        <v>126</v>
      </c>
      <c r="H16" s="38" t="s">
        <v>122</v>
      </c>
      <c r="I16" s="47">
        <v>158</v>
      </c>
      <c r="J16" s="46" t="s">
        <v>143</v>
      </c>
      <c r="K16" s="45" t="s">
        <v>152</v>
      </c>
      <c r="L16" s="48">
        <v>87</v>
      </c>
    </row>
    <row r="17" spans="2:12" x14ac:dyDescent="0.25">
      <c r="B17" s="33" t="s">
        <v>153</v>
      </c>
      <c r="C17" s="33" t="s">
        <v>154</v>
      </c>
      <c r="D17" s="34">
        <v>1411</v>
      </c>
      <c r="E17" s="35">
        <v>23</v>
      </c>
      <c r="F17" s="34" t="s">
        <v>136</v>
      </c>
      <c r="G17" s="34" t="s">
        <v>129</v>
      </c>
      <c r="H17" s="33" t="s">
        <v>122</v>
      </c>
      <c r="I17" s="35">
        <v>152</v>
      </c>
      <c r="J17" s="34" t="s">
        <v>143</v>
      </c>
      <c r="K17" s="33" t="s">
        <v>155</v>
      </c>
      <c r="L17" s="37">
        <v>858</v>
      </c>
    </row>
    <row r="18" spans="2:12" x14ac:dyDescent="0.25">
      <c r="B18" s="6" t="s">
        <v>156</v>
      </c>
      <c r="C18" s="6" t="s">
        <v>157</v>
      </c>
      <c r="D18" s="35">
        <v>58560</v>
      </c>
      <c r="E18" s="35">
        <v>14</v>
      </c>
      <c r="F18" s="35" t="s">
        <v>120</v>
      </c>
      <c r="G18" s="34" t="s">
        <v>129</v>
      </c>
      <c r="H18" s="6" t="s">
        <v>158</v>
      </c>
      <c r="I18" s="43">
        <v>172</v>
      </c>
      <c r="J18" s="35" t="s">
        <v>143</v>
      </c>
      <c r="K18" s="6" t="s">
        <v>159</v>
      </c>
      <c r="L18" s="42">
        <v>16</v>
      </c>
    </row>
    <row r="19" spans="2:12" x14ac:dyDescent="0.25">
      <c r="B19" s="33" t="s">
        <v>160</v>
      </c>
      <c r="C19" s="33" t="s">
        <v>161</v>
      </c>
      <c r="D19" s="34">
        <v>10825</v>
      </c>
      <c r="E19" s="44">
        <v>16</v>
      </c>
      <c r="F19" s="34" t="s">
        <v>120</v>
      </c>
      <c r="G19" s="34" t="s">
        <v>129</v>
      </c>
      <c r="H19" s="33" t="s">
        <v>158</v>
      </c>
      <c r="I19" s="36">
        <v>165</v>
      </c>
      <c r="J19" s="34" t="s">
        <v>143</v>
      </c>
      <c r="K19" s="33" t="s">
        <v>162</v>
      </c>
      <c r="L19" s="37">
        <v>132</v>
      </c>
    </row>
    <row r="20" spans="2:12" x14ac:dyDescent="0.25">
      <c r="B20" s="33" t="s">
        <v>150</v>
      </c>
      <c r="C20" s="33" t="s">
        <v>163</v>
      </c>
      <c r="D20" s="34">
        <v>87501</v>
      </c>
      <c r="E20" s="44">
        <v>15</v>
      </c>
      <c r="F20" s="34" t="s">
        <v>136</v>
      </c>
      <c r="G20" s="34" t="s">
        <v>126</v>
      </c>
      <c r="H20" s="33" t="s">
        <v>158</v>
      </c>
      <c r="I20" s="36">
        <v>163</v>
      </c>
      <c r="J20" s="34" t="s">
        <v>143</v>
      </c>
      <c r="K20" s="33" t="s">
        <v>164</v>
      </c>
      <c r="L20" s="42">
        <v>948</v>
      </c>
    </row>
    <row r="21" spans="2:12" x14ac:dyDescent="0.25">
      <c r="B21" s="6" t="s">
        <v>165</v>
      </c>
      <c r="C21" s="6" t="s">
        <v>166</v>
      </c>
      <c r="D21" s="35">
        <v>26879</v>
      </c>
      <c r="E21" s="44">
        <v>20</v>
      </c>
      <c r="F21" s="35" t="s">
        <v>136</v>
      </c>
      <c r="G21" s="34" t="s">
        <v>129</v>
      </c>
      <c r="H21" s="6" t="s">
        <v>158</v>
      </c>
      <c r="I21" s="43">
        <v>170</v>
      </c>
      <c r="J21" s="35" t="s">
        <v>137</v>
      </c>
      <c r="K21" s="6" t="s">
        <v>167</v>
      </c>
      <c r="L21" s="37">
        <v>15</v>
      </c>
    </row>
    <row r="22" spans="2:12" x14ac:dyDescent="0.25">
      <c r="B22" s="33" t="s">
        <v>153</v>
      </c>
      <c r="C22" s="33" t="s">
        <v>135</v>
      </c>
      <c r="D22" s="34">
        <v>27600</v>
      </c>
      <c r="E22" s="34">
        <v>15</v>
      </c>
      <c r="F22" s="34" t="s">
        <v>136</v>
      </c>
      <c r="G22" s="34" t="s">
        <v>129</v>
      </c>
      <c r="H22" s="33" t="s">
        <v>158</v>
      </c>
      <c r="I22" s="36">
        <v>164</v>
      </c>
      <c r="J22" s="34" t="s">
        <v>137</v>
      </c>
      <c r="K22" s="33" t="s">
        <v>168</v>
      </c>
      <c r="L22" s="37">
        <v>984</v>
      </c>
    </row>
    <row r="23" spans="2:12" x14ac:dyDescent="0.25">
      <c r="B23" s="6" t="s">
        <v>118</v>
      </c>
      <c r="C23" s="33" t="s">
        <v>169</v>
      </c>
      <c r="D23" s="34">
        <v>152014</v>
      </c>
      <c r="E23" s="34">
        <v>26</v>
      </c>
      <c r="F23" s="34" t="s">
        <v>120</v>
      </c>
      <c r="G23" s="34" t="s">
        <v>121</v>
      </c>
      <c r="H23" s="33" t="s">
        <v>170</v>
      </c>
      <c r="I23" s="43">
        <v>151</v>
      </c>
      <c r="J23" s="34" t="s">
        <v>137</v>
      </c>
      <c r="K23" s="33" t="s">
        <v>171</v>
      </c>
      <c r="L23" s="42">
        <v>856</v>
      </c>
    </row>
    <row r="24" spans="2:12" x14ac:dyDescent="0.25">
      <c r="B24" s="33" t="s">
        <v>160</v>
      </c>
      <c r="C24" s="33" t="s">
        <v>172</v>
      </c>
      <c r="D24" s="34">
        <v>72496</v>
      </c>
      <c r="E24" s="44">
        <v>20</v>
      </c>
      <c r="F24" s="34" t="s">
        <v>120</v>
      </c>
      <c r="G24" s="34" t="s">
        <v>129</v>
      </c>
      <c r="H24" s="33" t="s">
        <v>170</v>
      </c>
      <c r="I24" s="36">
        <v>160</v>
      </c>
      <c r="J24" s="34" t="s">
        <v>173</v>
      </c>
      <c r="K24" s="33" t="s">
        <v>174</v>
      </c>
      <c r="L24" s="42">
        <v>9</v>
      </c>
    </row>
    <row r="25" spans="2:12" x14ac:dyDescent="0.25">
      <c r="B25" s="6" t="s">
        <v>175</v>
      </c>
      <c r="C25" s="6" t="s">
        <v>163</v>
      </c>
      <c r="D25" s="35">
        <v>90635</v>
      </c>
      <c r="E25" s="40">
        <v>11</v>
      </c>
      <c r="F25" s="35" t="s">
        <v>136</v>
      </c>
      <c r="G25" s="34" t="s">
        <v>129</v>
      </c>
      <c r="H25" s="6" t="s">
        <v>170</v>
      </c>
      <c r="I25" s="43">
        <v>130</v>
      </c>
      <c r="J25" s="35" t="s">
        <v>137</v>
      </c>
      <c r="K25" s="6" t="s">
        <v>176</v>
      </c>
      <c r="L25" s="42">
        <v>852</v>
      </c>
    </row>
    <row r="26" spans="2:12" x14ac:dyDescent="0.25">
      <c r="B26" s="6" t="s">
        <v>175</v>
      </c>
      <c r="C26" s="33" t="s">
        <v>135</v>
      </c>
      <c r="D26" s="34">
        <v>32596</v>
      </c>
      <c r="E26" s="44">
        <v>14</v>
      </c>
      <c r="F26" s="34" t="s">
        <v>136</v>
      </c>
      <c r="G26" s="34" t="s">
        <v>129</v>
      </c>
      <c r="H26" s="33" t="s">
        <v>170</v>
      </c>
      <c r="I26" s="36">
        <v>160</v>
      </c>
      <c r="J26" s="34" t="s">
        <v>120</v>
      </c>
      <c r="K26" s="33" t="s">
        <v>177</v>
      </c>
      <c r="L26" s="37">
        <v>912</v>
      </c>
    </row>
  </sheetData>
  <conditionalFormatting sqref="B7:L26">
    <cfRule type="expression" dxfId="0" priority="1" stopIfTrue="1">
      <formula>$I7&gt;170</formula>
    </cfRule>
  </conditionalFormatting>
  <dataValidations count="3">
    <dataValidation type="custom" allowBlank="1" showInputMessage="1" showErrorMessage="1" sqref="I7">
      <formula1>I7&gt;E7*3</formula1>
    </dataValidation>
    <dataValidation type="whole" allowBlank="1" showInputMessage="1" showErrorMessage="1" sqref="E26 E7:E14">
      <formula1>10</formula1>
      <formula2>18</formula2>
    </dataValidation>
    <dataValidation type="list" allowBlank="1" showInputMessage="1" showErrorMessage="1" sqref="F7">
      <formula1>$B$25:$B$26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8"/>
  <sheetViews>
    <sheetView zoomScale="130" zoomScaleNormal="130" workbookViewId="0"/>
  </sheetViews>
  <sheetFormatPr defaultRowHeight="15" x14ac:dyDescent="0.25"/>
  <cols>
    <col min="1" max="1" width="18.7109375" style="7" bestFit="1" customWidth="1"/>
    <col min="2" max="3" width="11.85546875" style="7" customWidth="1"/>
    <col min="4" max="5" width="13.140625" style="7" customWidth="1"/>
    <col min="6" max="6" width="9.140625" style="7"/>
    <col min="7" max="10" width="16" style="7" customWidth="1"/>
    <col min="11" max="11" width="22.42578125" style="7" customWidth="1"/>
    <col min="12" max="16384" width="9.140625" style="7"/>
  </cols>
  <sheetData>
    <row r="1" spans="1:6" x14ac:dyDescent="0.25">
      <c r="A1" s="2" t="s">
        <v>179</v>
      </c>
    </row>
    <row r="3" spans="1:6" ht="42" customHeight="1" x14ac:dyDescent="0.25">
      <c r="A3" s="29" t="s">
        <v>47</v>
      </c>
      <c r="B3" s="30" t="s">
        <v>48</v>
      </c>
      <c r="C3" s="29" t="s">
        <v>49</v>
      </c>
      <c r="D3" s="31" t="s">
        <v>59</v>
      </c>
      <c r="E3" s="31" t="s">
        <v>59</v>
      </c>
    </row>
    <row r="4" spans="1:6" x14ac:dyDescent="0.25">
      <c r="A4" s="15" t="s">
        <v>50</v>
      </c>
      <c r="B4" s="16">
        <v>28</v>
      </c>
      <c r="C4" s="16">
        <v>20</v>
      </c>
      <c r="D4" s="72">
        <f>ABS(B4-C4)</f>
        <v>8</v>
      </c>
      <c r="E4" s="72">
        <f>IF(B4&gt;C4,B4-C4,C4-B4)</f>
        <v>8</v>
      </c>
    </row>
    <row r="5" spans="1:6" x14ac:dyDescent="0.25">
      <c r="A5" s="15" t="s">
        <v>51</v>
      </c>
      <c r="B5" s="16">
        <v>34</v>
      </c>
      <c r="C5" s="16">
        <v>19</v>
      </c>
      <c r="D5" s="72">
        <f t="shared" ref="D5:D11" si="0">ABS(B5-C5)</f>
        <v>15</v>
      </c>
      <c r="E5" s="72">
        <f t="shared" ref="E5:E11" si="1">IF(B5&gt;C5,B5-C5,C5-B5)</f>
        <v>15</v>
      </c>
    </row>
    <row r="6" spans="1:6" x14ac:dyDescent="0.25">
      <c r="A6" s="15" t="s">
        <v>52</v>
      </c>
      <c r="B6" s="16">
        <v>35</v>
      </c>
      <c r="C6" s="16">
        <v>32</v>
      </c>
      <c r="D6" s="72">
        <f t="shared" si="0"/>
        <v>3</v>
      </c>
      <c r="E6" s="72">
        <f t="shared" si="1"/>
        <v>3</v>
      </c>
    </row>
    <row r="7" spans="1:6" x14ac:dyDescent="0.25">
      <c r="A7" s="15" t="s">
        <v>53</v>
      </c>
      <c r="B7" s="16">
        <v>18</v>
      </c>
      <c r="C7" s="16">
        <v>24</v>
      </c>
      <c r="D7" s="72">
        <f t="shared" si="0"/>
        <v>6</v>
      </c>
      <c r="E7" s="72">
        <f t="shared" si="1"/>
        <v>6</v>
      </c>
    </row>
    <row r="8" spans="1:6" x14ac:dyDescent="0.25">
      <c r="A8" s="15" t="s">
        <v>54</v>
      </c>
      <c r="B8" s="16">
        <v>20</v>
      </c>
      <c r="C8" s="16">
        <v>26</v>
      </c>
      <c r="D8" s="72">
        <f t="shared" si="0"/>
        <v>6</v>
      </c>
      <c r="E8" s="72">
        <f t="shared" si="1"/>
        <v>6</v>
      </c>
    </row>
    <row r="9" spans="1:6" x14ac:dyDescent="0.25">
      <c r="A9" s="15" t="s">
        <v>55</v>
      </c>
      <c r="B9" s="16">
        <v>17</v>
      </c>
      <c r="C9" s="16">
        <v>16</v>
      </c>
      <c r="D9" s="72">
        <f t="shared" si="0"/>
        <v>1</v>
      </c>
      <c r="E9" s="72">
        <f t="shared" si="1"/>
        <v>1</v>
      </c>
    </row>
    <row r="10" spans="1:6" x14ac:dyDescent="0.25">
      <c r="A10" s="15" t="s">
        <v>56</v>
      </c>
      <c r="B10" s="16">
        <v>79</v>
      </c>
      <c r="C10" s="16">
        <v>72</v>
      </c>
      <c r="D10" s="72">
        <f t="shared" si="0"/>
        <v>7</v>
      </c>
      <c r="E10" s="72">
        <f t="shared" si="1"/>
        <v>7</v>
      </c>
    </row>
    <row r="11" spans="1:6" x14ac:dyDescent="0.25">
      <c r="A11" s="15" t="s">
        <v>57</v>
      </c>
      <c r="B11" s="16">
        <v>56</v>
      </c>
      <c r="C11" s="16">
        <v>50</v>
      </c>
      <c r="D11" s="72">
        <f t="shared" si="0"/>
        <v>6</v>
      </c>
      <c r="E11" s="72">
        <f t="shared" si="1"/>
        <v>6</v>
      </c>
    </row>
    <row r="13" spans="1:6" ht="15" customHeight="1" x14ac:dyDescent="0.25">
      <c r="A13" s="49" t="s">
        <v>184</v>
      </c>
      <c r="B13" s="14"/>
    </row>
    <row r="14" spans="1:6" x14ac:dyDescent="0.25">
      <c r="A14" s="18"/>
      <c r="B14" s="18"/>
      <c r="D14" s="13"/>
      <c r="F14" s="4" t="s">
        <v>58</v>
      </c>
    </row>
    <row r="15" spans="1:6" x14ac:dyDescent="0.25">
      <c r="A15" s="19" t="s">
        <v>2</v>
      </c>
      <c r="B15" s="20" t="str">
        <f>IF(MID(A15,3,1)&gt;="5","žena","muž")</f>
        <v>žena</v>
      </c>
      <c r="D15" s="21"/>
    </row>
    <row r="16" spans="1:6" x14ac:dyDescent="0.25">
      <c r="A16" s="19" t="s">
        <v>4</v>
      </c>
      <c r="B16" s="20" t="str">
        <f>IF(MID(A16,3,1)&gt;="5","žena","muž")</f>
        <v>muž</v>
      </c>
      <c r="D16" s="21"/>
    </row>
    <row r="17" spans="1:4" x14ac:dyDescent="0.25">
      <c r="A17" s="19" t="s">
        <v>3</v>
      </c>
      <c r="B17" s="20" t="str">
        <f>IF(MID(A17,3,1)&gt;="5","žena","muž")</f>
        <v>muž</v>
      </c>
      <c r="D17" s="21"/>
    </row>
    <row r="18" spans="1:4" x14ac:dyDescent="0.25">
      <c r="A18" s="19"/>
      <c r="B18" s="20"/>
      <c r="D18" s="21"/>
    </row>
    <row r="19" spans="1:4" x14ac:dyDescent="0.25">
      <c r="A19" s="19"/>
      <c r="B19" s="20"/>
      <c r="D19" s="21"/>
    </row>
    <row r="20" spans="1:4" x14ac:dyDescent="0.25">
      <c r="A20" s="19"/>
      <c r="B20" s="20"/>
      <c r="D20" s="21"/>
    </row>
    <row r="21" spans="1:4" x14ac:dyDescent="0.25">
      <c r="A21" s="19"/>
      <c r="B21" s="20"/>
      <c r="D21" s="21"/>
    </row>
    <row r="22" spans="1:4" x14ac:dyDescent="0.25">
      <c r="D22" s="21"/>
    </row>
    <row r="23" spans="1:4" x14ac:dyDescent="0.25">
      <c r="D23" s="21"/>
    </row>
    <row r="24" spans="1:4" x14ac:dyDescent="0.25">
      <c r="D24" s="21"/>
    </row>
    <row r="25" spans="1:4" x14ac:dyDescent="0.25">
      <c r="D25" s="21"/>
    </row>
    <row r="26" spans="1:4" x14ac:dyDescent="0.25">
      <c r="D26" s="21"/>
    </row>
    <row r="27" spans="1:4" x14ac:dyDescent="0.25">
      <c r="D27" s="21"/>
    </row>
    <row r="28" spans="1:4" x14ac:dyDescent="0.25">
      <c r="D28" s="21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160" zoomScaleNormal="160" workbookViewId="0"/>
  </sheetViews>
  <sheetFormatPr defaultRowHeight="15" x14ac:dyDescent="0.25"/>
  <cols>
    <col min="1" max="2" width="13.28515625" customWidth="1"/>
    <col min="4" max="5" width="14.85546875" customWidth="1"/>
    <col min="6" max="6" width="11.85546875" bestFit="1" customWidth="1"/>
  </cols>
  <sheetData>
    <row r="1" spans="1:7" x14ac:dyDescent="0.25">
      <c r="A1" s="2" t="s">
        <v>193</v>
      </c>
    </row>
    <row r="2" spans="1:7" x14ac:dyDescent="0.25">
      <c r="A2" t="s">
        <v>199</v>
      </c>
    </row>
    <row r="3" spans="1:7" x14ac:dyDescent="0.25">
      <c r="A3" t="s">
        <v>201</v>
      </c>
    </row>
    <row r="4" spans="1:7" x14ac:dyDescent="0.25">
      <c r="A4" t="s">
        <v>200</v>
      </c>
    </row>
    <row r="5" spans="1:7" x14ac:dyDescent="0.25">
      <c r="A5" t="s">
        <v>202</v>
      </c>
    </row>
    <row r="6" spans="1:7" x14ac:dyDescent="0.25">
      <c r="A6" s="74" t="s">
        <v>203</v>
      </c>
    </row>
    <row r="8" spans="1:7" s="1" customFormat="1" ht="36.75" customHeight="1" x14ac:dyDescent="0.25">
      <c r="A8" s="68" t="s">
        <v>194</v>
      </c>
      <c r="B8" s="68" t="s">
        <v>198</v>
      </c>
      <c r="C8" s="68" t="s">
        <v>195</v>
      </c>
      <c r="D8" s="68" t="s">
        <v>196</v>
      </c>
      <c r="E8" s="68" t="s">
        <v>197</v>
      </c>
      <c r="F8" s="68" t="s">
        <v>0</v>
      </c>
      <c r="G8" s="3"/>
    </row>
    <row r="9" spans="1:7" x14ac:dyDescent="0.25">
      <c r="A9" s="70">
        <v>140236</v>
      </c>
      <c r="B9" s="70" t="str">
        <f>IF(MID(A9,3,1)="0","CZ",IF(MID(A9,3,1)="1","SR","PL"))</f>
        <v>CZ</v>
      </c>
      <c r="C9" s="70">
        <v>500</v>
      </c>
      <c r="D9" s="69">
        <v>0.17299999999999999</v>
      </c>
      <c r="E9" s="75">
        <f>D9+D9*20%</f>
        <v>0.20759999999999998</v>
      </c>
      <c r="F9" s="73">
        <f>ROUNDUP(C9*E9,2)</f>
        <v>103.8</v>
      </c>
    </row>
    <row r="10" spans="1:7" x14ac:dyDescent="0.25">
      <c r="A10" s="70">
        <v>252000</v>
      </c>
      <c r="B10" s="70" t="str">
        <f t="shared" ref="B10:B15" si="0">IF(MID(A10,3,1)="0","CZ",IF(MID(A10,3,1)="1","SR","PL"))</f>
        <v>PL</v>
      </c>
      <c r="C10" s="70">
        <v>1000</v>
      </c>
      <c r="D10" s="69">
        <v>0.183</v>
      </c>
      <c r="E10" s="75">
        <f>D10+D10*20%</f>
        <v>0.21959999999999999</v>
      </c>
      <c r="F10" s="73">
        <f t="shared" ref="F10:F15" si="1">ROUNDUP(C10*E10,2)</f>
        <v>219.6</v>
      </c>
    </row>
    <row r="11" spans="1:7" x14ac:dyDescent="0.25">
      <c r="A11" s="70">
        <v>562048</v>
      </c>
      <c r="B11" s="70" t="str">
        <f t="shared" si="0"/>
        <v>PL</v>
      </c>
      <c r="C11" s="70">
        <v>200</v>
      </c>
      <c r="D11" s="69">
        <v>0.16900000000000001</v>
      </c>
      <c r="E11" s="75">
        <f>D11+D11*20%</f>
        <v>0.20280000000000001</v>
      </c>
      <c r="F11" s="73">
        <f t="shared" si="1"/>
        <v>40.56</v>
      </c>
    </row>
    <row r="12" spans="1:7" x14ac:dyDescent="0.25">
      <c r="A12" s="70">
        <v>121487</v>
      </c>
      <c r="B12" s="70" t="str">
        <f t="shared" si="0"/>
        <v>SR</v>
      </c>
      <c r="C12" s="70">
        <v>600</v>
      </c>
      <c r="D12" s="69">
        <v>0.155</v>
      </c>
      <c r="E12" s="75">
        <f>D12+D12*20%</f>
        <v>0.186</v>
      </c>
      <c r="F12" s="73">
        <f t="shared" si="1"/>
        <v>111.6</v>
      </c>
    </row>
    <row r="13" spans="1:7" x14ac:dyDescent="0.25">
      <c r="A13" s="70">
        <v>321586</v>
      </c>
      <c r="B13" s="70" t="str">
        <f t="shared" si="0"/>
        <v>SR</v>
      </c>
      <c r="C13" s="70">
        <v>300</v>
      </c>
      <c r="D13" s="75">
        <f>E13/120*100</f>
        <v>0.1575</v>
      </c>
      <c r="E13" s="69">
        <v>0.189</v>
      </c>
      <c r="F13" s="73">
        <f t="shared" si="1"/>
        <v>56.7</v>
      </c>
    </row>
    <row r="14" spans="1:7" x14ac:dyDescent="0.25">
      <c r="A14" s="70">
        <v>360598</v>
      </c>
      <c r="B14" s="70" t="str">
        <f t="shared" si="0"/>
        <v>CZ</v>
      </c>
      <c r="C14" s="70">
        <v>450</v>
      </c>
      <c r="D14" s="75">
        <f>E14/120*100</f>
        <v>0.16666666666666669</v>
      </c>
      <c r="E14" s="69">
        <v>0.2</v>
      </c>
      <c r="F14" s="73">
        <f t="shared" si="1"/>
        <v>90</v>
      </c>
    </row>
    <row r="15" spans="1:7" x14ac:dyDescent="0.25">
      <c r="A15" s="70">
        <v>122365</v>
      </c>
      <c r="B15" s="70" t="str">
        <f t="shared" si="0"/>
        <v>PL</v>
      </c>
      <c r="C15" s="70">
        <v>100</v>
      </c>
      <c r="D15" s="75">
        <f>E15/120*100</f>
        <v>0.20083333333333334</v>
      </c>
      <c r="E15" s="69">
        <v>0.24099999999999999</v>
      </c>
      <c r="F15" s="73">
        <f t="shared" si="1"/>
        <v>24.1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586"/>
  <sheetViews>
    <sheetView zoomScale="130" zoomScaleNormal="130" workbookViewId="0"/>
  </sheetViews>
  <sheetFormatPr defaultRowHeight="15" x14ac:dyDescent="0.25"/>
  <cols>
    <col min="1" max="1" width="9.140625" style="50"/>
    <col min="2" max="2" width="14.7109375" style="50" customWidth="1"/>
    <col min="3" max="4" width="11.85546875" style="50" customWidth="1"/>
    <col min="5" max="5" width="16.28515625" style="50" customWidth="1"/>
    <col min="6" max="6" width="13.140625" style="50" customWidth="1"/>
    <col min="7" max="7" width="37.7109375" style="50" customWidth="1"/>
    <col min="8" max="11" width="16" style="50" customWidth="1"/>
    <col min="12" max="12" width="22.42578125" style="50" customWidth="1"/>
    <col min="13" max="16384" width="9.140625" style="50"/>
  </cols>
  <sheetData>
    <row r="1" spans="1:7" x14ac:dyDescent="0.25">
      <c r="A1" s="2" t="s">
        <v>186</v>
      </c>
    </row>
    <row r="2" spans="1:7" x14ac:dyDescent="0.25">
      <c r="E2" s="21"/>
    </row>
    <row r="3" spans="1:7" x14ac:dyDescent="0.25">
      <c r="A3" s="2" t="s">
        <v>191</v>
      </c>
      <c r="E3" s="17"/>
      <c r="F3" s="59">
        <f>LEN(DA586)</f>
        <v>78</v>
      </c>
    </row>
    <row r="4" spans="1:7" x14ac:dyDescent="0.25">
      <c r="E4" s="17"/>
      <c r="F4" s="60"/>
    </row>
    <row r="5" spans="1:7" x14ac:dyDescent="0.25">
      <c r="A5" s="2" t="s">
        <v>188</v>
      </c>
      <c r="E5" s="21"/>
      <c r="F5" s="61">
        <f>SUM([3]mincovka!C14:C28)</f>
        <v>363</v>
      </c>
    </row>
    <row r="6" spans="1:7" x14ac:dyDescent="0.25">
      <c r="G6" s="60"/>
    </row>
    <row r="8" spans="1:7" x14ac:dyDescent="0.25">
      <c r="A8" s="2" t="s">
        <v>180</v>
      </c>
      <c r="D8" s="22" t="s">
        <v>60</v>
      </c>
      <c r="E8" s="23">
        <v>0.13</v>
      </c>
    </row>
    <row r="10" spans="1:7" ht="30" x14ac:dyDescent="0.25">
      <c r="B10" s="24" t="s">
        <v>61</v>
      </c>
      <c r="C10" s="24" t="s">
        <v>62</v>
      </c>
      <c r="D10" s="24" t="s">
        <v>63</v>
      </c>
      <c r="E10" s="24" t="s">
        <v>189</v>
      </c>
      <c r="F10" s="24" t="s">
        <v>64</v>
      </c>
      <c r="G10" s="24" t="s">
        <v>192</v>
      </c>
    </row>
    <row r="11" spans="1:7" x14ac:dyDescent="0.25">
      <c r="B11" s="25" t="s">
        <v>65</v>
      </c>
      <c r="C11" s="26">
        <v>0.72489583333333341</v>
      </c>
      <c r="D11" s="26">
        <v>0.72569444444444453</v>
      </c>
      <c r="E11" s="27">
        <f>(D11-C11)*24*60*60</f>
        <v>69.000000000001194</v>
      </c>
      <c r="F11" s="73">
        <f>E11/60*$E$8</f>
        <v>0.1495000000000026</v>
      </c>
      <c r="G11" s="51" t="str">
        <f>CONCATENATE(B11," prevolal/a ",ROUND(F11,2)," €")</f>
        <v>Anna Malá prevolal/a 0,15 €</v>
      </c>
    </row>
    <row r="12" spans="1:7" x14ac:dyDescent="0.25">
      <c r="B12" s="25" t="s">
        <v>66</v>
      </c>
      <c r="C12" s="26">
        <v>0.6333333333333333</v>
      </c>
      <c r="D12" s="26">
        <v>0.63537037037037036</v>
      </c>
      <c r="E12" s="27">
        <f>(D12-C12)*24*60*60</f>
        <v>176.00000000000193</v>
      </c>
      <c r="F12" s="73">
        <f>E12/60*$E$8</f>
        <v>0.38133333333333752</v>
      </c>
      <c r="G12" s="51" t="str">
        <f>CONCATENATE(B12," prevolal/a ",ROUND(F12,2)," €")</f>
        <v>Ingrid Galbavá prevolal/a 0,38 €</v>
      </c>
    </row>
    <row r="13" spans="1:7" x14ac:dyDescent="0.25">
      <c r="B13" s="25" t="s">
        <v>67</v>
      </c>
      <c r="C13" s="26">
        <v>0.56701388888888882</v>
      </c>
      <c r="D13" s="26">
        <v>0.57621527777777781</v>
      </c>
      <c r="E13" s="27">
        <f>(D13-C13)*24*60*60</f>
        <v>795.00000000000921</v>
      </c>
      <c r="F13" s="73">
        <f>E13/60*$E$8</f>
        <v>1.7225000000000199</v>
      </c>
      <c r="G13" s="51" t="str">
        <f>CONCATENATE(B13," prevolal/a ",ROUND(F13,2)," €")</f>
        <v>Miroslav Žák prevolal/a 1,72 €</v>
      </c>
    </row>
    <row r="14" spans="1:7" x14ac:dyDescent="0.25">
      <c r="B14" s="25" t="s">
        <v>68</v>
      </c>
      <c r="C14" s="26">
        <v>0.50891203703703702</v>
      </c>
      <c r="D14" s="26">
        <v>0.51388888888888895</v>
      </c>
      <c r="E14" s="27">
        <f>(D14-C14)*24*60*60</f>
        <v>430.00000000000648</v>
      </c>
      <c r="F14" s="73">
        <f>E14/60*$E$8</f>
        <v>0.93166666666668074</v>
      </c>
      <c r="G14" s="51" t="str">
        <f>CONCATENATE(B14," prevolal/a ",ROUND(F14,2)," €")</f>
        <v>Juraj Zeťák prevolal/a 0,93 €</v>
      </c>
    </row>
    <row r="17" spans="2:2" x14ac:dyDescent="0.25">
      <c r="B17" s="28"/>
    </row>
    <row r="586" spans="105:105" x14ac:dyDescent="0.25">
      <c r="DA586" s="50" t="s">
        <v>187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zoomScale="85" zoomScaleNormal="85" workbookViewId="0">
      <selection activeCell="A2" sqref="A2"/>
    </sheetView>
  </sheetViews>
  <sheetFormatPr defaultRowHeight="15" x14ac:dyDescent="0.25"/>
  <cols>
    <col min="1" max="1" width="12.42578125" style="7" customWidth="1"/>
    <col min="2" max="2" width="13.140625" style="7" customWidth="1"/>
    <col min="3" max="4" width="24.7109375" style="7" customWidth="1"/>
    <col min="5" max="5" width="26.42578125" style="7" customWidth="1"/>
    <col min="6" max="6" width="28" style="7" customWidth="1"/>
    <col min="7" max="7" width="26.7109375" style="7" customWidth="1"/>
    <col min="8" max="16384" width="9.140625" style="7"/>
  </cols>
  <sheetData>
    <row r="1" spans="1:7" x14ac:dyDescent="0.25">
      <c r="A1" s="2" t="s">
        <v>180</v>
      </c>
    </row>
    <row r="3" spans="1:7" ht="40.5" customHeight="1" x14ac:dyDescent="0.25">
      <c r="A3" s="8" t="s">
        <v>1</v>
      </c>
      <c r="B3" s="8" t="s">
        <v>5</v>
      </c>
      <c r="C3" s="8" t="s">
        <v>39</v>
      </c>
      <c r="D3" s="8" t="s">
        <v>40</v>
      </c>
      <c r="E3" s="11" t="s">
        <v>181</v>
      </c>
      <c r="F3" s="11" t="s">
        <v>182</v>
      </c>
      <c r="G3" s="11" t="s">
        <v>183</v>
      </c>
    </row>
    <row r="4" spans="1:7" x14ac:dyDescent="0.25">
      <c r="A4" s="9" t="s">
        <v>6</v>
      </c>
      <c r="B4" s="9" t="s">
        <v>7</v>
      </c>
      <c r="C4" s="10" t="str">
        <f>CONCATENATE(A4," ",B4)</f>
        <v>Pavol Andráši</v>
      </c>
      <c r="D4" s="10" t="str">
        <f>CONCATENATE(B4," ",A4)</f>
        <v>Andráši Pavol</v>
      </c>
      <c r="E4" s="10" t="str">
        <f>LEFT(C4,SEARCH(" ",C4)-1)</f>
        <v>Pavol</v>
      </c>
      <c r="F4" s="10" t="str">
        <f>MID(C4,SEARCH(" ",C4)+1,LEN(C4))</f>
        <v>Andráši</v>
      </c>
      <c r="G4" s="6" t="str">
        <f>CONCATENATE(LEFT(C4,1),". ",MID(C4,SEARCH(" ",C4)+1,1),". ")</f>
        <v xml:space="preserve">P. A. </v>
      </c>
    </row>
    <row r="5" spans="1:7" x14ac:dyDescent="0.25">
      <c r="A5" s="9" t="s">
        <v>8</v>
      </c>
      <c r="B5" s="9" t="s">
        <v>9</v>
      </c>
      <c r="C5" s="10" t="str">
        <f t="shared" ref="C5:C23" si="0">CONCATENATE(A5," ",B5)</f>
        <v>Jozef Balog</v>
      </c>
      <c r="D5" s="10" t="str">
        <f t="shared" ref="D5:D23" si="1">CONCATENATE(B5," ",A5)</f>
        <v>Balog Jozef</v>
      </c>
      <c r="E5" s="10" t="str">
        <f t="shared" ref="E5:E23" si="2">LEFT(C5,SEARCH(" ",C5)-1)</f>
        <v>Jozef</v>
      </c>
      <c r="F5" s="10" t="str">
        <f t="shared" ref="F5:F23" si="3">MID(C5,SEARCH(" ",C5)+1,LEN(C5))</f>
        <v>Balog</v>
      </c>
      <c r="G5" s="51" t="str">
        <f t="shared" ref="G5:G23" si="4">CONCATENATE(LEFT(C5,1),". ",MID(C5,SEARCH(" ",C5)+1,1),". ")</f>
        <v xml:space="preserve">J. B. </v>
      </c>
    </row>
    <row r="6" spans="1:7" x14ac:dyDescent="0.25">
      <c r="A6" s="9" t="s">
        <v>10</v>
      </c>
      <c r="B6" s="9" t="s">
        <v>11</v>
      </c>
      <c r="C6" s="10" t="str">
        <f t="shared" si="0"/>
        <v>Katarína Boberová</v>
      </c>
      <c r="D6" s="10" t="str">
        <f t="shared" si="1"/>
        <v>Boberová Katarína</v>
      </c>
      <c r="E6" s="10" t="str">
        <f t="shared" si="2"/>
        <v>Katarína</v>
      </c>
      <c r="F6" s="10" t="str">
        <f t="shared" si="3"/>
        <v>Boberová</v>
      </c>
      <c r="G6" s="51" t="str">
        <f t="shared" si="4"/>
        <v xml:space="preserve">K. B. </v>
      </c>
    </row>
    <row r="7" spans="1:7" x14ac:dyDescent="0.25">
      <c r="A7" s="9" t="s">
        <v>12</v>
      </c>
      <c r="B7" s="9" t="s">
        <v>13</v>
      </c>
      <c r="C7" s="10" t="str">
        <f t="shared" si="0"/>
        <v>Alena Budajová</v>
      </c>
      <c r="D7" s="10" t="str">
        <f t="shared" si="1"/>
        <v>Budajová Alena</v>
      </c>
      <c r="E7" s="10" t="str">
        <f t="shared" si="2"/>
        <v>Alena</v>
      </c>
      <c r="F7" s="10" t="str">
        <f t="shared" si="3"/>
        <v>Budajová</v>
      </c>
      <c r="G7" s="51" t="str">
        <f t="shared" si="4"/>
        <v xml:space="preserve">A. B. </v>
      </c>
    </row>
    <row r="8" spans="1:7" x14ac:dyDescent="0.25">
      <c r="A8" s="9" t="s">
        <v>14</v>
      </c>
      <c r="B8" s="9" t="s">
        <v>15</v>
      </c>
      <c r="C8" s="10" t="str">
        <f t="shared" si="0"/>
        <v>Marek Cimburík</v>
      </c>
      <c r="D8" s="10" t="str">
        <f t="shared" si="1"/>
        <v>Cimburík Marek</v>
      </c>
      <c r="E8" s="10" t="str">
        <f t="shared" si="2"/>
        <v>Marek</v>
      </c>
      <c r="F8" s="10" t="str">
        <f t="shared" si="3"/>
        <v>Cimburík</v>
      </c>
      <c r="G8" s="51" t="str">
        <f t="shared" si="4"/>
        <v xml:space="preserve">M. C. </v>
      </c>
    </row>
    <row r="9" spans="1:7" x14ac:dyDescent="0.25">
      <c r="A9" s="9" t="s">
        <v>16</v>
      </c>
      <c r="B9" s="9" t="s">
        <v>17</v>
      </c>
      <c r="C9" s="10" t="str">
        <f t="shared" si="0"/>
        <v>Peter Čepček</v>
      </c>
      <c r="D9" s="10" t="str">
        <f t="shared" si="1"/>
        <v>Čepček Peter</v>
      </c>
      <c r="E9" s="10" t="str">
        <f t="shared" si="2"/>
        <v>Peter</v>
      </c>
      <c r="F9" s="10" t="str">
        <f t="shared" si="3"/>
        <v>Čepček</v>
      </c>
      <c r="G9" s="51" t="str">
        <f t="shared" si="4"/>
        <v xml:space="preserve">P. Č. </v>
      </c>
    </row>
    <row r="10" spans="1:7" x14ac:dyDescent="0.25">
      <c r="A10" s="9" t="s">
        <v>6</v>
      </c>
      <c r="B10" s="9" t="s">
        <v>18</v>
      </c>
      <c r="C10" s="10" t="str">
        <f t="shared" si="0"/>
        <v>Pavol Duraj</v>
      </c>
      <c r="D10" s="10" t="str">
        <f t="shared" si="1"/>
        <v>Duraj Pavol</v>
      </c>
      <c r="E10" s="10" t="str">
        <f t="shared" si="2"/>
        <v>Pavol</v>
      </c>
      <c r="F10" s="10" t="str">
        <f t="shared" si="3"/>
        <v>Duraj</v>
      </c>
      <c r="G10" s="51" t="str">
        <f t="shared" si="4"/>
        <v xml:space="preserve">P. D. </v>
      </c>
    </row>
    <row r="11" spans="1:7" x14ac:dyDescent="0.25">
      <c r="A11" s="9" t="s">
        <v>12</v>
      </c>
      <c r="B11" s="9" t="s">
        <v>19</v>
      </c>
      <c r="C11" s="10" t="str">
        <f t="shared" si="0"/>
        <v>Alena Filipová</v>
      </c>
      <c r="D11" s="10" t="str">
        <f t="shared" si="1"/>
        <v>Filipová Alena</v>
      </c>
      <c r="E11" s="10" t="str">
        <f t="shared" si="2"/>
        <v>Alena</v>
      </c>
      <c r="F11" s="10" t="str">
        <f t="shared" si="3"/>
        <v>Filipová</v>
      </c>
      <c r="G11" s="51" t="str">
        <f t="shared" si="4"/>
        <v xml:space="preserve">A. F. </v>
      </c>
    </row>
    <row r="12" spans="1:7" x14ac:dyDescent="0.25">
      <c r="A12" s="9" t="s">
        <v>20</v>
      </c>
      <c r="B12" s="9" t="s">
        <v>21</v>
      </c>
      <c r="C12" s="10" t="str">
        <f t="shared" si="0"/>
        <v>Mária Gáborová</v>
      </c>
      <c r="D12" s="10" t="str">
        <f t="shared" si="1"/>
        <v>Gáborová Mária</v>
      </c>
      <c r="E12" s="10" t="str">
        <f t="shared" si="2"/>
        <v>Mária</v>
      </c>
      <c r="F12" s="10" t="str">
        <f t="shared" si="3"/>
        <v>Gáborová</v>
      </c>
      <c r="G12" s="51" t="str">
        <f t="shared" si="4"/>
        <v xml:space="preserve">M. G. </v>
      </c>
    </row>
    <row r="13" spans="1:7" x14ac:dyDescent="0.25">
      <c r="A13" s="9" t="s">
        <v>22</v>
      </c>
      <c r="B13" s="9" t="s">
        <v>23</v>
      </c>
      <c r="C13" s="10" t="str">
        <f t="shared" si="0"/>
        <v>Martin Gaži</v>
      </c>
      <c r="D13" s="10" t="str">
        <f t="shared" si="1"/>
        <v>Gaži Martin</v>
      </c>
      <c r="E13" s="10" t="str">
        <f t="shared" si="2"/>
        <v>Martin</v>
      </c>
      <c r="F13" s="10" t="str">
        <f t="shared" si="3"/>
        <v>Gaži</v>
      </c>
      <c r="G13" s="51" t="str">
        <f t="shared" si="4"/>
        <v xml:space="preserve">M. G. </v>
      </c>
    </row>
    <row r="14" spans="1:7" x14ac:dyDescent="0.25">
      <c r="A14" s="9" t="s">
        <v>10</v>
      </c>
      <c r="B14" s="9" t="s">
        <v>24</v>
      </c>
      <c r="C14" s="10" t="str">
        <f t="shared" si="0"/>
        <v>Katarína Holanová</v>
      </c>
      <c r="D14" s="10" t="str">
        <f t="shared" si="1"/>
        <v>Holanová Katarína</v>
      </c>
      <c r="E14" s="10" t="str">
        <f t="shared" si="2"/>
        <v>Katarína</v>
      </c>
      <c r="F14" s="10" t="str">
        <f t="shared" si="3"/>
        <v>Holanová</v>
      </c>
      <c r="G14" s="51" t="str">
        <f t="shared" si="4"/>
        <v xml:space="preserve">K. H. </v>
      </c>
    </row>
    <row r="15" spans="1:7" x14ac:dyDescent="0.25">
      <c r="A15" s="9" t="s">
        <v>25</v>
      </c>
      <c r="B15" s="9" t="s">
        <v>26</v>
      </c>
      <c r="C15" s="10" t="str">
        <f t="shared" si="0"/>
        <v>Slávka Jakubíková</v>
      </c>
      <c r="D15" s="10" t="str">
        <f t="shared" si="1"/>
        <v>Jakubíková Slávka</v>
      </c>
      <c r="E15" s="10" t="str">
        <f t="shared" si="2"/>
        <v>Slávka</v>
      </c>
      <c r="F15" s="10" t="str">
        <f t="shared" si="3"/>
        <v>Jakubíková</v>
      </c>
      <c r="G15" s="51" t="str">
        <f t="shared" si="4"/>
        <v xml:space="preserve">S. J. </v>
      </c>
    </row>
    <row r="16" spans="1:7" x14ac:dyDescent="0.25">
      <c r="A16" s="9" t="s">
        <v>27</v>
      </c>
      <c r="B16" s="9" t="s">
        <v>28</v>
      </c>
      <c r="C16" s="10" t="str">
        <f t="shared" si="0"/>
        <v>Beáta Kolníková</v>
      </c>
      <c r="D16" s="10" t="str">
        <f t="shared" si="1"/>
        <v>Kolníková Beáta</v>
      </c>
      <c r="E16" s="10" t="str">
        <f t="shared" si="2"/>
        <v>Beáta</v>
      </c>
      <c r="F16" s="10" t="str">
        <f t="shared" si="3"/>
        <v>Kolníková</v>
      </c>
      <c r="G16" s="51" t="str">
        <f t="shared" si="4"/>
        <v xml:space="preserve">B. K. </v>
      </c>
    </row>
    <row r="17" spans="1:7" x14ac:dyDescent="0.25">
      <c r="A17" s="9" t="s">
        <v>10</v>
      </c>
      <c r="B17" s="9" t="s">
        <v>29</v>
      </c>
      <c r="C17" s="10" t="str">
        <f t="shared" si="0"/>
        <v>Katarína Kožejová</v>
      </c>
      <c r="D17" s="10" t="str">
        <f t="shared" si="1"/>
        <v>Kožejová Katarína</v>
      </c>
      <c r="E17" s="10" t="str">
        <f t="shared" si="2"/>
        <v>Katarína</v>
      </c>
      <c r="F17" s="10" t="str">
        <f t="shared" si="3"/>
        <v>Kožejová</v>
      </c>
      <c r="G17" s="51" t="str">
        <f t="shared" si="4"/>
        <v xml:space="preserve">K. K. </v>
      </c>
    </row>
    <row r="18" spans="1:7" x14ac:dyDescent="0.25">
      <c r="A18" s="9" t="s">
        <v>14</v>
      </c>
      <c r="B18" s="9" t="s">
        <v>30</v>
      </c>
      <c r="C18" s="10" t="str">
        <f t="shared" si="0"/>
        <v>Marek Lotor</v>
      </c>
      <c r="D18" s="10" t="str">
        <f t="shared" si="1"/>
        <v>Lotor Marek</v>
      </c>
      <c r="E18" s="10" t="str">
        <f t="shared" si="2"/>
        <v>Marek</v>
      </c>
      <c r="F18" s="10" t="str">
        <f t="shared" si="3"/>
        <v>Lotor</v>
      </c>
      <c r="G18" s="51" t="str">
        <f t="shared" si="4"/>
        <v xml:space="preserve">M. L. </v>
      </c>
    </row>
    <row r="19" spans="1:7" x14ac:dyDescent="0.25">
      <c r="A19" s="9" t="s">
        <v>16</v>
      </c>
      <c r="B19" s="9" t="s">
        <v>31</v>
      </c>
      <c r="C19" s="10" t="str">
        <f t="shared" si="0"/>
        <v>Peter Mojsej</v>
      </c>
      <c r="D19" s="10" t="str">
        <f t="shared" si="1"/>
        <v>Mojsej Peter</v>
      </c>
      <c r="E19" s="10" t="str">
        <f t="shared" si="2"/>
        <v>Peter</v>
      </c>
      <c r="F19" s="10" t="str">
        <f t="shared" si="3"/>
        <v>Mojsej</v>
      </c>
      <c r="G19" s="51" t="str">
        <f t="shared" si="4"/>
        <v xml:space="preserve">P. M. </v>
      </c>
    </row>
    <row r="20" spans="1:7" x14ac:dyDescent="0.25">
      <c r="A20" s="9" t="s">
        <v>16</v>
      </c>
      <c r="B20" s="9" t="s">
        <v>32</v>
      </c>
      <c r="C20" s="10" t="str">
        <f t="shared" si="0"/>
        <v>Peter Nagy</v>
      </c>
      <c r="D20" s="10" t="str">
        <f t="shared" si="1"/>
        <v>Nagy Peter</v>
      </c>
      <c r="E20" s="10" t="str">
        <f t="shared" si="2"/>
        <v>Peter</v>
      </c>
      <c r="F20" s="10" t="str">
        <f t="shared" si="3"/>
        <v>Nagy</v>
      </c>
      <c r="G20" s="51" t="str">
        <f t="shared" si="4"/>
        <v xml:space="preserve">P. N. </v>
      </c>
    </row>
    <row r="21" spans="1:7" x14ac:dyDescent="0.25">
      <c r="A21" s="9" t="s">
        <v>33</v>
      </c>
      <c r="B21" s="9" t="s">
        <v>34</v>
      </c>
      <c r="C21" s="10" t="str">
        <f t="shared" si="0"/>
        <v>Božena Peterová</v>
      </c>
      <c r="D21" s="10" t="str">
        <f t="shared" si="1"/>
        <v>Peterová Božena</v>
      </c>
      <c r="E21" s="10" t="str">
        <f t="shared" si="2"/>
        <v>Božena</v>
      </c>
      <c r="F21" s="10" t="str">
        <f t="shared" si="3"/>
        <v>Peterová</v>
      </c>
      <c r="G21" s="51" t="str">
        <f t="shared" si="4"/>
        <v xml:space="preserve">B. P. </v>
      </c>
    </row>
    <row r="22" spans="1:7" x14ac:dyDescent="0.25">
      <c r="A22" s="9" t="s">
        <v>35</v>
      </c>
      <c r="B22" s="9" t="s">
        <v>36</v>
      </c>
      <c r="C22" s="10" t="str">
        <f t="shared" si="0"/>
        <v>Filip Rumcajs</v>
      </c>
      <c r="D22" s="10" t="str">
        <f t="shared" si="1"/>
        <v>Rumcajs Filip</v>
      </c>
      <c r="E22" s="10" t="str">
        <f t="shared" si="2"/>
        <v>Filip</v>
      </c>
      <c r="F22" s="10" t="str">
        <f t="shared" si="3"/>
        <v>Rumcajs</v>
      </c>
      <c r="G22" s="51" t="str">
        <f t="shared" si="4"/>
        <v xml:space="preserve">F. R. </v>
      </c>
    </row>
    <row r="23" spans="1:7" x14ac:dyDescent="0.25">
      <c r="A23" s="9" t="s">
        <v>37</v>
      </c>
      <c r="B23" s="9" t="s">
        <v>38</v>
      </c>
      <c r="C23" s="10" t="str">
        <f t="shared" si="0"/>
        <v>Dominik Sloník</v>
      </c>
      <c r="D23" s="10" t="str">
        <f t="shared" si="1"/>
        <v>Sloník Dominik</v>
      </c>
      <c r="E23" s="10" t="str">
        <f t="shared" si="2"/>
        <v>Dominik</v>
      </c>
      <c r="F23" s="10" t="str">
        <f t="shared" si="3"/>
        <v>Sloník</v>
      </c>
      <c r="G23" s="51" t="str">
        <f t="shared" si="4"/>
        <v xml:space="preserve">D. S. </v>
      </c>
    </row>
    <row r="26" spans="1:7" x14ac:dyDescent="0.25">
      <c r="A26" s="13" t="s">
        <v>41</v>
      </c>
    </row>
    <row r="27" spans="1:7" x14ac:dyDescent="0.25">
      <c r="A27" s="9" t="s">
        <v>6</v>
      </c>
      <c r="B27" s="14" t="s">
        <v>7</v>
      </c>
    </row>
    <row r="28" spans="1:7" x14ac:dyDescent="0.25">
      <c r="A28" s="9" t="s">
        <v>8</v>
      </c>
      <c r="B28" s="7" t="s">
        <v>9</v>
      </c>
    </row>
    <row r="29" spans="1:7" x14ac:dyDescent="0.25">
      <c r="A29" s="9" t="s">
        <v>10</v>
      </c>
      <c r="B29" s="7" t="s">
        <v>11</v>
      </c>
    </row>
    <row r="30" spans="1:7" x14ac:dyDescent="0.25">
      <c r="A30" s="9" t="s">
        <v>12</v>
      </c>
      <c r="B30" s="7" t="s">
        <v>13</v>
      </c>
    </row>
    <row r="31" spans="1:7" x14ac:dyDescent="0.25">
      <c r="A31" s="9" t="s">
        <v>14</v>
      </c>
      <c r="B31" s="7" t="s">
        <v>15</v>
      </c>
    </row>
    <row r="32" spans="1:7" x14ac:dyDescent="0.25">
      <c r="A32" s="9" t="s">
        <v>16</v>
      </c>
      <c r="B32" s="7" t="s">
        <v>17</v>
      </c>
    </row>
    <row r="33" spans="1:2" x14ac:dyDescent="0.25">
      <c r="A33" s="9" t="s">
        <v>6</v>
      </c>
      <c r="B33" s="7" t="s">
        <v>18</v>
      </c>
    </row>
    <row r="34" spans="1:2" x14ac:dyDescent="0.25">
      <c r="A34" s="9" t="s">
        <v>12</v>
      </c>
      <c r="B34" s="7" t="s">
        <v>19</v>
      </c>
    </row>
    <row r="35" spans="1:2" x14ac:dyDescent="0.25">
      <c r="A35" s="9" t="s">
        <v>20</v>
      </c>
      <c r="B35" s="7" t="s">
        <v>21</v>
      </c>
    </row>
    <row r="36" spans="1:2" x14ac:dyDescent="0.25">
      <c r="A36" s="9" t="s">
        <v>22</v>
      </c>
      <c r="B36" s="7" t="s">
        <v>23</v>
      </c>
    </row>
    <row r="37" spans="1:2" x14ac:dyDescent="0.25">
      <c r="A37" s="9" t="s">
        <v>10</v>
      </c>
      <c r="B37" s="7" t="s">
        <v>24</v>
      </c>
    </row>
    <row r="38" spans="1:2" x14ac:dyDescent="0.25">
      <c r="A38" s="9" t="s">
        <v>25</v>
      </c>
      <c r="B38" s="7" t="s">
        <v>26</v>
      </c>
    </row>
    <row r="39" spans="1:2" x14ac:dyDescent="0.25">
      <c r="A39" s="9" t="s">
        <v>27</v>
      </c>
      <c r="B39" s="7" t="s">
        <v>28</v>
      </c>
    </row>
    <row r="40" spans="1:2" x14ac:dyDescent="0.25">
      <c r="A40" s="9" t="s">
        <v>10</v>
      </c>
      <c r="B40" s="7" t="s">
        <v>29</v>
      </c>
    </row>
    <row r="41" spans="1:2" x14ac:dyDescent="0.25">
      <c r="A41" s="9" t="s">
        <v>14</v>
      </c>
      <c r="B41" s="7" t="s">
        <v>30</v>
      </c>
    </row>
    <row r="42" spans="1:2" x14ac:dyDescent="0.25">
      <c r="A42" s="9" t="s">
        <v>16</v>
      </c>
      <c r="B42" s="7" t="s">
        <v>31</v>
      </c>
    </row>
    <row r="43" spans="1:2" x14ac:dyDescent="0.25">
      <c r="A43" s="9" t="s">
        <v>16</v>
      </c>
      <c r="B43" s="7" t="s">
        <v>32</v>
      </c>
    </row>
    <row r="44" spans="1:2" x14ac:dyDescent="0.25">
      <c r="A44" s="9" t="s">
        <v>33</v>
      </c>
      <c r="B44" s="7" t="s">
        <v>34</v>
      </c>
    </row>
    <row r="45" spans="1:2" x14ac:dyDescent="0.25">
      <c r="A45" s="9" t="s">
        <v>35</v>
      </c>
      <c r="B45" s="7" t="s">
        <v>36</v>
      </c>
    </row>
    <row r="46" spans="1:2" x14ac:dyDescent="0.25">
      <c r="A46" s="9" t="s">
        <v>37</v>
      </c>
      <c r="B46" s="7" t="s">
        <v>38</v>
      </c>
    </row>
    <row r="48" spans="1:2" x14ac:dyDescent="0.25">
      <c r="A48" s="2" t="s">
        <v>190</v>
      </c>
    </row>
    <row r="49" spans="1:2" x14ac:dyDescent="0.25">
      <c r="A49" s="2"/>
    </row>
    <row r="50" spans="1:2" x14ac:dyDescent="0.25">
      <c r="A50" s="58" t="s">
        <v>214</v>
      </c>
      <c r="B50" s="12" t="s">
        <v>205</v>
      </c>
    </row>
    <row r="51" spans="1:2" x14ac:dyDescent="0.25">
      <c r="A51" s="58" t="s">
        <v>215</v>
      </c>
      <c r="B51" s="12" t="s">
        <v>206</v>
      </c>
    </row>
    <row r="52" spans="1:2" x14ac:dyDescent="0.25">
      <c r="A52" s="58" t="s">
        <v>216</v>
      </c>
      <c r="B52" s="12" t="s">
        <v>207</v>
      </c>
    </row>
    <row r="53" spans="1:2" x14ac:dyDescent="0.25">
      <c r="A53" s="58" t="s">
        <v>217</v>
      </c>
      <c r="B53" s="12" t="s">
        <v>208</v>
      </c>
    </row>
    <row r="54" spans="1:2" x14ac:dyDescent="0.25">
      <c r="A54" s="58" t="s">
        <v>218</v>
      </c>
      <c r="B54" s="12" t="s">
        <v>209</v>
      </c>
    </row>
    <row r="55" spans="1:2" x14ac:dyDescent="0.25">
      <c r="A55" s="58" t="s">
        <v>219</v>
      </c>
      <c r="B55" s="12" t="s">
        <v>210</v>
      </c>
    </row>
    <row r="56" spans="1:2" x14ac:dyDescent="0.25">
      <c r="A56" s="58" t="s">
        <v>220</v>
      </c>
      <c r="B56" s="12" t="s">
        <v>211</v>
      </c>
    </row>
    <row r="57" spans="1:2" x14ac:dyDescent="0.25">
      <c r="A57" s="58" t="s">
        <v>221</v>
      </c>
      <c r="B57" s="12" t="s">
        <v>212</v>
      </c>
    </row>
    <row r="58" spans="1:2" x14ac:dyDescent="0.25">
      <c r="A58" s="58" t="s">
        <v>222</v>
      </c>
      <c r="B58" s="12" t="s">
        <v>213</v>
      </c>
    </row>
    <row r="59" spans="1:2" x14ac:dyDescent="0.25">
      <c r="A59" s="58" t="s">
        <v>223</v>
      </c>
      <c r="B59" s="12" t="s">
        <v>224</v>
      </c>
    </row>
    <row r="60" spans="1:2" x14ac:dyDescent="0.25">
      <c r="A60" s="58" t="s">
        <v>225</v>
      </c>
      <c r="B60" s="12" t="s">
        <v>226</v>
      </c>
    </row>
    <row r="61" spans="1:2" x14ac:dyDescent="0.25">
      <c r="A61" s="58" t="s">
        <v>227</v>
      </c>
      <c r="B61" s="12" t="s">
        <v>228</v>
      </c>
    </row>
    <row r="62" spans="1:2" x14ac:dyDescent="0.25">
      <c r="A62" s="58" t="s">
        <v>229</v>
      </c>
      <c r="B62" s="12" t="s">
        <v>230</v>
      </c>
    </row>
    <row r="63" spans="1:2" x14ac:dyDescent="0.25">
      <c r="A63" s="58" t="s">
        <v>231</v>
      </c>
      <c r="B63" s="12" t="s">
        <v>232</v>
      </c>
    </row>
    <row r="64" spans="1:2" x14ac:dyDescent="0.25">
      <c r="A64" s="12" t="s">
        <v>233</v>
      </c>
      <c r="B64" s="12" t="s">
        <v>234</v>
      </c>
    </row>
    <row r="65" spans="1:2" x14ac:dyDescent="0.25">
      <c r="A65" s="12" t="s">
        <v>235</v>
      </c>
      <c r="B65" s="12" t="s">
        <v>236</v>
      </c>
    </row>
    <row r="66" spans="1:2" x14ac:dyDescent="0.25">
      <c r="A66" s="58" t="s">
        <v>237</v>
      </c>
      <c r="B66" s="12" t="s">
        <v>238</v>
      </c>
    </row>
    <row r="67" spans="1:2" x14ac:dyDescent="0.25">
      <c r="A67" s="58" t="s">
        <v>239</v>
      </c>
      <c r="B67" s="12" t="s">
        <v>240</v>
      </c>
    </row>
    <row r="68" spans="1:2" x14ac:dyDescent="0.25">
      <c r="A68" s="58" t="s">
        <v>241</v>
      </c>
      <c r="B68" s="12" t="s">
        <v>242</v>
      </c>
    </row>
    <row r="69" spans="1:2" x14ac:dyDescent="0.25">
      <c r="A69" s="58" t="s">
        <v>243</v>
      </c>
      <c r="B69" s="12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showZeros="0" zoomScale="85" zoomScaleNormal="85" workbookViewId="0">
      <selection activeCell="A5" sqref="A5"/>
    </sheetView>
  </sheetViews>
  <sheetFormatPr defaultRowHeight="15" x14ac:dyDescent="0.25"/>
  <cols>
    <col min="1" max="1" width="20.5703125" style="53" customWidth="1"/>
    <col min="2" max="2" width="23" style="53" customWidth="1"/>
    <col min="3" max="16384" width="9.140625" style="53"/>
  </cols>
  <sheetData>
    <row r="1" spans="1:19" x14ac:dyDescent="0.25">
      <c r="A1" s="52" t="s">
        <v>69</v>
      </c>
    </row>
    <row r="2" spans="1:19" x14ac:dyDescent="0.25">
      <c r="A2" s="52" t="s">
        <v>46</v>
      </c>
    </row>
    <row r="3" spans="1:19" x14ac:dyDescent="0.25">
      <c r="A3" s="52"/>
    </row>
    <row r="4" spans="1:19" x14ac:dyDescent="0.25">
      <c r="A4" s="54">
        <f>MODE(D14:G28)</f>
        <v>0</v>
      </c>
      <c r="B4" s="52" t="s">
        <v>185</v>
      </c>
    </row>
    <row r="5" spans="1:19" x14ac:dyDescent="0.25">
      <c r="A5" s="54">
        <f>SUMIF(C14:C28,"&gt;20")</f>
        <v>294</v>
      </c>
      <c r="B5" s="52" t="s">
        <v>70</v>
      </c>
    </row>
    <row r="6" spans="1:19" x14ac:dyDescent="0.25">
      <c r="B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x14ac:dyDescent="0.25">
      <c r="A7" s="55">
        <f>SIN(RADIANS(85))</f>
        <v>0.99619469809174555</v>
      </c>
      <c r="B7" s="2" t="s">
        <v>71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5" customHeight="1" x14ac:dyDescent="0.25">
      <c r="A8" s="77" t="s">
        <v>204</v>
      </c>
      <c r="B8" s="79" t="str">
        <f>[3]Mená!B4</f>
        <v>Andráši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x14ac:dyDescent="0.25">
      <c r="A9" s="78"/>
      <c r="B9" s="80"/>
      <c r="C9" s="50"/>
      <c r="D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x14ac:dyDescent="0.25">
      <c r="A10" s="78"/>
      <c r="B10" s="81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x14ac:dyDescent="0.25"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x14ac:dyDescent="0.25"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x14ac:dyDescent="0.25">
      <c r="B13" s="53" t="s">
        <v>245</v>
      </c>
      <c r="C13" s="17"/>
      <c r="D13" s="56">
        <v>1</v>
      </c>
      <c r="E13" s="56">
        <v>2</v>
      </c>
      <c r="F13" s="56">
        <v>5</v>
      </c>
      <c r="G13" s="56">
        <v>10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x14ac:dyDescent="0.25">
      <c r="C14" s="57">
        <v>34</v>
      </c>
      <c r="D14" s="76">
        <f>INT(($C14-G$13*G14-F$13*F14-E$13*E14)/D$13)</f>
        <v>0</v>
      </c>
      <c r="E14" s="76">
        <f>INT(($C14-G$13*G14-F$13*F14)/E$13)</f>
        <v>2</v>
      </c>
      <c r="F14" s="76">
        <f>INT(($C14-G$13*G14)/F$13)</f>
        <v>0</v>
      </c>
      <c r="G14" s="76">
        <f>INT($C14/G$13)</f>
        <v>3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x14ac:dyDescent="0.25">
      <c r="C15" s="57">
        <v>4</v>
      </c>
      <c r="D15" s="76">
        <f t="shared" ref="D15:D28" si="0">INT(($C15-G$13*G15-F$13*F15-E$13*E15)/D$13)</f>
        <v>0</v>
      </c>
      <c r="E15" s="76">
        <f t="shared" ref="E15:E28" si="1">INT(($C15-G$13*G15-F$13*F15)/E$13)</f>
        <v>2</v>
      </c>
      <c r="F15" s="76">
        <f t="shared" ref="F15:F28" si="2">INT(($C15-G$13*G15)/F$13)</f>
        <v>0</v>
      </c>
      <c r="G15" s="76">
        <f t="shared" ref="G15:G28" si="3">INT($C15/G$13)</f>
        <v>0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x14ac:dyDescent="0.25">
      <c r="C16" s="57">
        <v>7</v>
      </c>
      <c r="D16" s="76">
        <f t="shared" si="0"/>
        <v>0</v>
      </c>
      <c r="E16" s="76">
        <f t="shared" si="1"/>
        <v>1</v>
      </c>
      <c r="F16" s="76">
        <f t="shared" si="2"/>
        <v>1</v>
      </c>
      <c r="G16" s="76">
        <f t="shared" si="3"/>
        <v>0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3:19" x14ac:dyDescent="0.25">
      <c r="C17" s="57">
        <v>10</v>
      </c>
      <c r="D17" s="76">
        <f t="shared" si="0"/>
        <v>0</v>
      </c>
      <c r="E17" s="76">
        <f t="shared" si="1"/>
        <v>0</v>
      </c>
      <c r="F17" s="76">
        <f t="shared" si="2"/>
        <v>0</v>
      </c>
      <c r="G17" s="76">
        <f t="shared" si="3"/>
        <v>1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3:19" x14ac:dyDescent="0.25">
      <c r="C18" s="57">
        <v>13</v>
      </c>
      <c r="D18" s="76">
        <f t="shared" si="0"/>
        <v>1</v>
      </c>
      <c r="E18" s="76">
        <f t="shared" si="1"/>
        <v>1</v>
      </c>
      <c r="F18" s="76">
        <f t="shared" si="2"/>
        <v>0</v>
      </c>
      <c r="G18" s="76">
        <f t="shared" si="3"/>
        <v>1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3:19" x14ac:dyDescent="0.25">
      <c r="C19" s="57">
        <v>16</v>
      </c>
      <c r="D19" s="76">
        <f t="shared" si="0"/>
        <v>1</v>
      </c>
      <c r="E19" s="76">
        <f t="shared" si="1"/>
        <v>0</v>
      </c>
      <c r="F19" s="76">
        <f t="shared" si="2"/>
        <v>1</v>
      </c>
      <c r="G19" s="76">
        <f t="shared" si="3"/>
        <v>1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3:19" x14ac:dyDescent="0.25">
      <c r="C20" s="57">
        <v>19</v>
      </c>
      <c r="D20" s="76">
        <f t="shared" si="0"/>
        <v>0</v>
      </c>
      <c r="E20" s="76">
        <f t="shared" si="1"/>
        <v>2</v>
      </c>
      <c r="F20" s="76">
        <f t="shared" si="2"/>
        <v>1</v>
      </c>
      <c r="G20" s="76">
        <f t="shared" si="3"/>
        <v>1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3:19" x14ac:dyDescent="0.25">
      <c r="C21" s="57">
        <v>22</v>
      </c>
      <c r="D21" s="76">
        <f t="shared" si="0"/>
        <v>0</v>
      </c>
      <c r="E21" s="76">
        <f t="shared" si="1"/>
        <v>1</v>
      </c>
      <c r="F21" s="76">
        <f t="shared" si="2"/>
        <v>0</v>
      </c>
      <c r="G21" s="76">
        <f t="shared" si="3"/>
        <v>2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3:19" x14ac:dyDescent="0.25">
      <c r="C22" s="57">
        <v>25</v>
      </c>
      <c r="D22" s="76">
        <f t="shared" si="0"/>
        <v>0</v>
      </c>
      <c r="E22" s="76">
        <f t="shared" si="1"/>
        <v>0</v>
      </c>
      <c r="F22" s="76">
        <f t="shared" si="2"/>
        <v>1</v>
      </c>
      <c r="G22" s="76">
        <f t="shared" si="3"/>
        <v>2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3:19" x14ac:dyDescent="0.25">
      <c r="C23" s="57">
        <v>28</v>
      </c>
      <c r="D23" s="76">
        <f t="shared" si="0"/>
        <v>1</v>
      </c>
      <c r="E23" s="76">
        <f t="shared" si="1"/>
        <v>1</v>
      </c>
      <c r="F23" s="76">
        <f t="shared" si="2"/>
        <v>1</v>
      </c>
      <c r="G23" s="76">
        <f t="shared" si="3"/>
        <v>2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3:19" x14ac:dyDescent="0.25">
      <c r="C24" s="57">
        <v>31</v>
      </c>
      <c r="D24" s="76">
        <f t="shared" si="0"/>
        <v>1</v>
      </c>
      <c r="E24" s="76">
        <f t="shared" si="1"/>
        <v>0</v>
      </c>
      <c r="F24" s="76">
        <f t="shared" si="2"/>
        <v>0</v>
      </c>
      <c r="G24" s="76">
        <f t="shared" si="3"/>
        <v>3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3:19" x14ac:dyDescent="0.25">
      <c r="C25" s="57">
        <v>34</v>
      </c>
      <c r="D25" s="76">
        <f t="shared" si="0"/>
        <v>0</v>
      </c>
      <c r="E25" s="76">
        <f t="shared" si="1"/>
        <v>2</v>
      </c>
      <c r="F25" s="76">
        <f t="shared" si="2"/>
        <v>0</v>
      </c>
      <c r="G25" s="76">
        <f t="shared" si="3"/>
        <v>3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3:19" x14ac:dyDescent="0.25">
      <c r="C26" s="57">
        <v>37</v>
      </c>
      <c r="D26" s="76">
        <f t="shared" si="0"/>
        <v>0</v>
      </c>
      <c r="E26" s="76">
        <f t="shared" si="1"/>
        <v>1</v>
      </c>
      <c r="F26" s="76">
        <f t="shared" si="2"/>
        <v>1</v>
      </c>
      <c r="G26" s="76">
        <f t="shared" si="3"/>
        <v>3</v>
      </c>
    </row>
    <row r="27" spans="3:19" x14ac:dyDescent="0.25">
      <c r="C27" s="57">
        <v>40</v>
      </c>
      <c r="D27" s="76">
        <f t="shared" si="0"/>
        <v>0</v>
      </c>
      <c r="E27" s="76">
        <f t="shared" si="1"/>
        <v>0</v>
      </c>
      <c r="F27" s="76">
        <f t="shared" si="2"/>
        <v>0</v>
      </c>
      <c r="G27" s="76">
        <f t="shared" si="3"/>
        <v>4</v>
      </c>
    </row>
    <row r="28" spans="3:19" x14ac:dyDescent="0.25">
      <c r="C28" s="57">
        <v>43</v>
      </c>
      <c r="D28" s="76">
        <f t="shared" si="0"/>
        <v>1</v>
      </c>
      <c r="E28" s="76">
        <f t="shared" si="1"/>
        <v>1</v>
      </c>
      <c r="F28" s="76">
        <f t="shared" si="2"/>
        <v>0</v>
      </c>
      <c r="G28" s="76">
        <f t="shared" si="3"/>
        <v>4</v>
      </c>
    </row>
  </sheetData>
  <mergeCells count="2">
    <mergeCell ref="A8:A10"/>
    <mergeCell ref="B8:B10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defaultRowHeight="12.75" x14ac:dyDescent="0.2"/>
  <cols>
    <col min="1" max="1" width="14.7109375" style="5" customWidth="1"/>
    <col min="2" max="2" width="22.85546875" style="5" customWidth="1"/>
    <col min="3" max="6" width="9.140625" style="5"/>
    <col min="7" max="7" width="11.140625" style="5" customWidth="1"/>
    <col min="8" max="10" width="9.140625" style="5"/>
    <col min="11" max="11" width="15.28515625" style="5" customWidth="1"/>
    <col min="12" max="16384" width="9.140625" style="5"/>
  </cols>
  <sheetData>
    <row r="1" spans="1:11" ht="15" x14ac:dyDescent="0.25">
      <c r="A1" s="62" t="s">
        <v>72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" x14ac:dyDescent="0.25">
      <c r="A2" s="63"/>
      <c r="B2" s="62" t="s">
        <v>73</v>
      </c>
      <c r="C2" s="63" t="s">
        <v>74</v>
      </c>
      <c r="D2" s="63"/>
      <c r="E2" s="63"/>
      <c r="F2" s="63"/>
      <c r="G2" s="63"/>
      <c r="H2" s="63"/>
      <c r="I2" s="63"/>
      <c r="J2" s="63"/>
      <c r="K2" s="63"/>
    </row>
    <row r="3" spans="1:11" ht="15.75" customHeight="1" x14ac:dyDescent="0.25">
      <c r="A3" s="63"/>
      <c r="B3" s="62" t="s">
        <v>75</v>
      </c>
      <c r="C3" s="63" t="s">
        <v>76</v>
      </c>
      <c r="D3" s="63"/>
      <c r="E3" s="63"/>
      <c r="F3" s="63"/>
      <c r="G3" s="63"/>
      <c r="H3" s="63"/>
      <c r="I3" s="63"/>
      <c r="J3" s="63"/>
      <c r="K3" s="63"/>
    </row>
    <row r="4" spans="1:11" ht="15" x14ac:dyDescent="0.25">
      <c r="A4" s="63"/>
      <c r="B4" s="63" t="s">
        <v>77</v>
      </c>
      <c r="C4" s="63"/>
      <c r="D4" s="63"/>
      <c r="E4" s="63"/>
      <c r="F4" s="63"/>
      <c r="G4" s="63"/>
      <c r="H4" s="63"/>
      <c r="I4" s="63"/>
      <c r="J4" s="63"/>
      <c r="K4" s="63"/>
    </row>
    <row r="5" spans="1:11" ht="12.75" customHeight="1" x14ac:dyDescent="0.25">
      <c r="A5" s="63"/>
      <c r="B5" s="82" t="s">
        <v>78</v>
      </c>
      <c r="C5" s="82"/>
      <c r="D5" s="82"/>
      <c r="E5" s="82"/>
      <c r="F5" s="82"/>
      <c r="G5" s="82"/>
      <c r="H5" s="82"/>
      <c r="I5" s="82"/>
      <c r="J5" s="82"/>
      <c r="K5" s="83" t="s">
        <v>79</v>
      </c>
    </row>
    <row r="6" spans="1:11" ht="12.75" customHeight="1" x14ac:dyDescent="0.25">
      <c r="A6" s="63"/>
      <c r="B6" s="84">
        <v>38055</v>
      </c>
      <c r="C6" s="85"/>
      <c r="D6" s="85"/>
      <c r="E6" s="85"/>
      <c r="F6" s="85"/>
      <c r="G6" s="85"/>
      <c r="H6" s="85"/>
      <c r="I6" s="85"/>
      <c r="J6" s="85"/>
      <c r="K6" s="83"/>
    </row>
    <row r="7" spans="1:11" ht="26.25" customHeight="1" x14ac:dyDescent="0.25">
      <c r="A7" s="63"/>
      <c r="B7" s="82"/>
      <c r="C7" s="64" t="s">
        <v>80</v>
      </c>
      <c r="D7" s="64" t="s">
        <v>81</v>
      </c>
      <c r="E7" s="64"/>
      <c r="F7" s="64" t="s">
        <v>82</v>
      </c>
      <c r="G7" s="64"/>
      <c r="H7" s="64" t="s">
        <v>83</v>
      </c>
      <c r="I7" s="64"/>
      <c r="J7" s="64"/>
      <c r="K7" s="83"/>
    </row>
    <row r="8" spans="1:11" ht="26.25" customHeight="1" x14ac:dyDescent="0.25">
      <c r="A8" s="63"/>
      <c r="B8" s="82"/>
      <c r="C8" s="64"/>
      <c r="D8" s="64" t="s">
        <v>84</v>
      </c>
      <c r="E8" s="64" t="s">
        <v>85</v>
      </c>
      <c r="F8" s="64" t="s">
        <v>86</v>
      </c>
      <c r="G8" s="64" t="s">
        <v>87</v>
      </c>
      <c r="H8" s="64" t="s">
        <v>88</v>
      </c>
      <c r="I8" s="64" t="s">
        <v>89</v>
      </c>
      <c r="J8" s="64" t="s">
        <v>90</v>
      </c>
      <c r="K8" s="83"/>
    </row>
    <row r="9" spans="1:11" ht="15.75" customHeight="1" x14ac:dyDescent="0.25">
      <c r="A9" s="63"/>
      <c r="B9" s="82"/>
      <c r="C9" s="64"/>
      <c r="D9" s="64"/>
      <c r="E9" s="64"/>
      <c r="F9" s="64"/>
      <c r="G9" s="64"/>
      <c r="H9" s="64"/>
      <c r="I9" s="64" t="s">
        <v>91</v>
      </c>
      <c r="J9" s="64"/>
      <c r="K9" s="83"/>
    </row>
    <row r="10" spans="1:11" ht="15" x14ac:dyDescent="0.25">
      <c r="A10" s="63"/>
      <c r="B10" s="65" t="s">
        <v>92</v>
      </c>
      <c r="C10" s="66"/>
      <c r="D10" s="66"/>
      <c r="E10" s="66">
        <v>0</v>
      </c>
      <c r="F10" s="66">
        <v>-6</v>
      </c>
      <c r="G10" s="66">
        <v>2</v>
      </c>
      <c r="H10" s="66">
        <v>6</v>
      </c>
      <c r="I10" s="66">
        <v>70</v>
      </c>
      <c r="J10" s="66" t="s">
        <v>93</v>
      </c>
      <c r="K10" s="67" t="str">
        <f>IF(AND(J10="prachový",G10&gt;0),"Dobré",IF(I10&lt;=60,"Slabé",""))</f>
        <v>Dobré</v>
      </c>
    </row>
    <row r="11" spans="1:11" ht="15" x14ac:dyDescent="0.25">
      <c r="A11" s="63"/>
      <c r="B11" s="65" t="s">
        <v>94</v>
      </c>
      <c r="C11" s="66"/>
      <c r="D11" s="66"/>
      <c r="E11" s="66">
        <v>0</v>
      </c>
      <c r="F11" s="66">
        <v>-5</v>
      </c>
      <c r="G11" s="66">
        <v>0</v>
      </c>
      <c r="H11" s="66">
        <v>3</v>
      </c>
      <c r="I11" s="66">
        <v>83</v>
      </c>
      <c r="J11" s="66" t="s">
        <v>93</v>
      </c>
      <c r="K11" s="67" t="str">
        <f t="shared" ref="K11:K24" si="0">IF(AND(J11="prachový",G11&gt;0),"Dobré",IF(I11&lt;=60,"Slabé",""))</f>
        <v/>
      </c>
    </row>
    <row r="12" spans="1:11" ht="15" x14ac:dyDescent="0.25">
      <c r="A12" s="63"/>
      <c r="B12" s="65" t="s">
        <v>95</v>
      </c>
      <c r="C12" s="66"/>
      <c r="D12" s="66"/>
      <c r="E12" s="66">
        <v>5</v>
      </c>
      <c r="F12" s="66">
        <v>-3</v>
      </c>
      <c r="G12" s="66">
        <v>1</v>
      </c>
      <c r="H12" s="66">
        <v>5</v>
      </c>
      <c r="I12" s="66">
        <v>70</v>
      </c>
      <c r="J12" s="66" t="s">
        <v>96</v>
      </c>
      <c r="K12" s="67" t="str">
        <f t="shared" si="0"/>
        <v/>
      </c>
    </row>
    <row r="13" spans="1:11" ht="15" x14ac:dyDescent="0.25">
      <c r="A13" s="63"/>
      <c r="B13" s="65" t="s">
        <v>97</v>
      </c>
      <c r="C13" s="66"/>
      <c r="D13" s="66"/>
      <c r="E13" s="66">
        <v>3</v>
      </c>
      <c r="F13" s="66">
        <v>-8</v>
      </c>
      <c r="G13" s="66">
        <v>-2</v>
      </c>
      <c r="H13" s="66">
        <v>2</v>
      </c>
      <c r="I13" s="66">
        <v>109</v>
      </c>
      <c r="J13" s="66" t="s">
        <v>93</v>
      </c>
      <c r="K13" s="67" t="str">
        <f t="shared" si="0"/>
        <v/>
      </c>
    </row>
    <row r="14" spans="1:11" ht="15" x14ac:dyDescent="0.25">
      <c r="A14" s="63"/>
      <c r="B14" s="65" t="s">
        <v>98</v>
      </c>
      <c r="C14" s="66"/>
      <c r="D14" s="66"/>
      <c r="E14" s="66">
        <v>3</v>
      </c>
      <c r="F14" s="66">
        <v>-7</v>
      </c>
      <c r="G14" s="66">
        <v>-1</v>
      </c>
      <c r="H14" s="66">
        <v>5</v>
      </c>
      <c r="I14" s="66">
        <v>120</v>
      </c>
      <c r="J14" s="66" t="s">
        <v>93</v>
      </c>
      <c r="K14" s="67" t="str">
        <f t="shared" si="0"/>
        <v/>
      </c>
    </row>
    <row r="15" spans="1:11" ht="15" x14ac:dyDescent="0.25">
      <c r="A15" s="63"/>
      <c r="B15" s="65" t="s">
        <v>99</v>
      </c>
      <c r="C15" s="66"/>
      <c r="D15" s="66"/>
      <c r="E15" s="66">
        <v>0</v>
      </c>
      <c r="F15" s="66">
        <v>-3</v>
      </c>
      <c r="G15" s="66">
        <v>3</v>
      </c>
      <c r="H15" s="66">
        <v>3</v>
      </c>
      <c r="I15" s="66">
        <v>21</v>
      </c>
      <c r="J15" s="66" t="s">
        <v>96</v>
      </c>
      <c r="K15" s="67" t="str">
        <f t="shared" si="0"/>
        <v>Slabé</v>
      </c>
    </row>
    <row r="16" spans="1:11" ht="15" x14ac:dyDescent="0.25">
      <c r="A16" s="63"/>
      <c r="B16" s="65" t="s">
        <v>100</v>
      </c>
      <c r="C16" s="66"/>
      <c r="D16" s="66"/>
      <c r="E16" s="66">
        <v>0</v>
      </c>
      <c r="F16" s="66">
        <v>-2</v>
      </c>
      <c r="G16" s="66">
        <v>0</v>
      </c>
      <c r="H16" s="66">
        <v>2</v>
      </c>
      <c r="I16" s="66">
        <v>39</v>
      </c>
      <c r="J16" s="66" t="s">
        <v>101</v>
      </c>
      <c r="K16" s="67" t="str">
        <f t="shared" si="0"/>
        <v>Slabé</v>
      </c>
    </row>
    <row r="17" spans="1:11" ht="15" x14ac:dyDescent="0.25">
      <c r="A17" s="63"/>
      <c r="B17" s="65" t="s">
        <v>102</v>
      </c>
      <c r="C17" s="66"/>
      <c r="D17" s="66"/>
      <c r="E17" s="66">
        <v>25</v>
      </c>
      <c r="F17" s="66">
        <v>-9</v>
      </c>
      <c r="G17" s="66">
        <v>-5</v>
      </c>
      <c r="H17" s="66">
        <v>2</v>
      </c>
      <c r="I17" s="66">
        <v>117</v>
      </c>
      <c r="J17" s="66" t="s">
        <v>96</v>
      </c>
      <c r="K17" s="67" t="str">
        <f t="shared" si="0"/>
        <v/>
      </c>
    </row>
    <row r="18" spans="1:11" ht="15" x14ac:dyDescent="0.25">
      <c r="A18" s="63"/>
      <c r="B18" s="65" t="s">
        <v>103</v>
      </c>
      <c r="C18" s="66"/>
      <c r="D18" s="66"/>
      <c r="E18" s="66">
        <v>5</v>
      </c>
      <c r="F18" s="66">
        <v>-7</v>
      </c>
      <c r="G18" s="66">
        <v>-3</v>
      </c>
      <c r="H18" s="66">
        <v>15</v>
      </c>
      <c r="I18" s="66">
        <v>185</v>
      </c>
      <c r="J18" s="66" t="s">
        <v>93</v>
      </c>
      <c r="K18" s="67" t="str">
        <f t="shared" si="0"/>
        <v/>
      </c>
    </row>
    <row r="19" spans="1:11" ht="15" x14ac:dyDescent="0.25">
      <c r="A19" s="63"/>
      <c r="B19" s="65" t="s">
        <v>104</v>
      </c>
      <c r="C19" s="66"/>
      <c r="D19" s="66"/>
      <c r="E19" s="66">
        <v>12</v>
      </c>
      <c r="F19" s="66">
        <v>-7</v>
      </c>
      <c r="G19" s="66">
        <v>-1</v>
      </c>
      <c r="H19" s="66">
        <v>5</v>
      </c>
      <c r="I19" s="66">
        <v>145</v>
      </c>
      <c r="J19" s="66" t="s">
        <v>93</v>
      </c>
      <c r="K19" s="67" t="str">
        <f t="shared" si="0"/>
        <v/>
      </c>
    </row>
    <row r="20" spans="1:11" ht="15" x14ac:dyDescent="0.25">
      <c r="A20" s="63"/>
      <c r="B20" s="65" t="s">
        <v>105</v>
      </c>
      <c r="C20" s="66"/>
      <c r="D20" s="66"/>
      <c r="E20" s="66">
        <v>0</v>
      </c>
      <c r="F20" s="66">
        <v>-4</v>
      </c>
      <c r="G20" s="66">
        <v>0</v>
      </c>
      <c r="H20" s="66">
        <v>5</v>
      </c>
      <c r="I20" s="66">
        <v>80</v>
      </c>
      <c r="J20" s="66" t="s">
        <v>93</v>
      </c>
      <c r="K20" s="67" t="str">
        <f t="shared" si="0"/>
        <v/>
      </c>
    </row>
    <row r="21" spans="1:11" ht="15" x14ac:dyDescent="0.25">
      <c r="A21" s="63"/>
      <c r="B21" s="65" t="s">
        <v>106</v>
      </c>
      <c r="C21" s="66"/>
      <c r="D21" s="66"/>
      <c r="E21" s="66">
        <v>0</v>
      </c>
      <c r="F21" s="66">
        <v>-2</v>
      </c>
      <c r="G21" s="66">
        <v>4</v>
      </c>
      <c r="H21" s="66">
        <v>5</v>
      </c>
      <c r="I21" s="66">
        <v>60</v>
      </c>
      <c r="J21" s="66" t="s">
        <v>93</v>
      </c>
      <c r="K21" s="67" t="str">
        <f t="shared" si="0"/>
        <v>Dobré</v>
      </c>
    </row>
    <row r="22" spans="1:11" ht="15" x14ac:dyDescent="0.25">
      <c r="A22" s="63"/>
      <c r="B22" s="65" t="s">
        <v>107</v>
      </c>
      <c r="C22" s="66"/>
      <c r="D22" s="66"/>
      <c r="E22" s="66">
        <v>2</v>
      </c>
      <c r="F22" s="66">
        <v>-7</v>
      </c>
      <c r="G22" s="66">
        <v>0</v>
      </c>
      <c r="H22" s="66">
        <v>3</v>
      </c>
      <c r="I22" s="66">
        <v>138</v>
      </c>
      <c r="J22" s="66" t="s">
        <v>93</v>
      </c>
      <c r="K22" s="67" t="str">
        <f t="shared" si="0"/>
        <v/>
      </c>
    </row>
    <row r="23" spans="1:11" ht="15" x14ac:dyDescent="0.25">
      <c r="A23" s="63"/>
      <c r="B23" s="65" t="s">
        <v>108</v>
      </c>
      <c r="C23" s="66"/>
      <c r="D23" s="66"/>
      <c r="E23" s="66">
        <v>0</v>
      </c>
      <c r="F23" s="66">
        <v>-4</v>
      </c>
      <c r="G23" s="66">
        <v>-1</v>
      </c>
      <c r="H23" s="66">
        <v>5</v>
      </c>
      <c r="I23" s="66">
        <v>55</v>
      </c>
      <c r="J23" s="66" t="s">
        <v>93</v>
      </c>
      <c r="K23" s="67" t="str">
        <f t="shared" si="0"/>
        <v>Slabé</v>
      </c>
    </row>
    <row r="24" spans="1:11" ht="15" x14ac:dyDescent="0.25">
      <c r="A24" s="63"/>
      <c r="B24" s="65" t="s">
        <v>109</v>
      </c>
      <c r="C24" s="66"/>
      <c r="D24" s="66"/>
      <c r="E24" s="66">
        <v>4</v>
      </c>
      <c r="F24" s="66">
        <v>-4</v>
      </c>
      <c r="G24" s="66">
        <v>2</v>
      </c>
      <c r="H24" s="66">
        <v>3</v>
      </c>
      <c r="I24" s="66">
        <v>54</v>
      </c>
      <c r="J24" s="66" t="s">
        <v>93</v>
      </c>
      <c r="K24" s="67" t="str">
        <f t="shared" si="0"/>
        <v>Dobré</v>
      </c>
    </row>
  </sheetData>
  <mergeCells count="4">
    <mergeCell ref="B5:J5"/>
    <mergeCell ref="K5:K9"/>
    <mergeCell ref="B6:J6"/>
    <mergeCell ref="B7:B9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zoznam</vt:lpstr>
      <vt:lpstr>muži a ženy</vt:lpstr>
      <vt:lpstr>vajíčka</vt:lpstr>
      <vt:lpstr>hovor</vt:lpstr>
      <vt:lpstr>Mená</vt:lpstr>
      <vt:lpstr>mincovka</vt:lpstr>
      <vt:lpstr>sneh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PC</dc:creator>
  <dc:description>rôzne funkcie - matematické, textové</dc:description>
  <cp:lastModifiedBy>bobocekova</cp:lastModifiedBy>
  <dcterms:created xsi:type="dcterms:W3CDTF">2011-02-24T10:07:01Z</dcterms:created>
  <dcterms:modified xsi:type="dcterms:W3CDTF">2018-03-22T13:10:03Z</dcterms:modified>
</cp:coreProperties>
</file>